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SA-NYC-FP02\LaptopMyDocuments$\KathrynC\My Documents\Campaign\MidMarket\Cross Sell DWNA\"/>
    </mc:Choice>
  </mc:AlternateContent>
  <bookViews>
    <workbookView xWindow="-15" yWindow="-15" windowWidth="20475" windowHeight="5820" tabRatio="879" activeTab="1"/>
  </bookViews>
  <sheets>
    <sheet name="Disclaimer" sheetId="1" r:id="rId1"/>
    <sheet name="Cap Structure" sheetId="2" r:id="rId2"/>
    <sheet name="Cash Flow (Burn) Model" sheetId="35" r:id="rId3"/>
    <sheet name="Operating Model Assumptions" sheetId="36" r:id="rId4"/>
    <sheet name="Liquidation Analysis" sheetId="28" r:id="rId5"/>
    <sheet name="Tables" sheetId="34" r:id="rId6"/>
    <sheet name="Comps" sheetId="30" r:id="rId7"/>
    <sheet name="Summary Tables" sheetId="32" r:id="rId8"/>
    <sheet name="Annual Financials" sheetId="24" r:id="rId9"/>
    <sheet name="Qrtly Fin" sheetId="2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1_0I" localSheetId="1">'[1]Income Statement'!#REF!</definedName>
    <definedName name="___1_0I" localSheetId="2">'[1]Income Statement'!#REF!</definedName>
    <definedName name="___1_0I" localSheetId="6">'[1]Income Statement'!#REF!</definedName>
    <definedName name="___1_0I" localSheetId="0">'[1]Income Statement'!#REF!</definedName>
    <definedName name="___1_0I" localSheetId="4">'[1]Income Statement'!#REF!</definedName>
    <definedName name="___1_0I" localSheetId="3">'[1]Income Statement'!#REF!</definedName>
    <definedName name="___1_0I">'[1]Income Statement'!#REF!</definedName>
    <definedName name="___10__123Graph_LBL_ACHART_2" localSheetId="1" hidden="1">'[1]Edge 10797 Drilling Inventory'!#REF!</definedName>
    <definedName name="___10__123Graph_LBL_ACHART_2" localSheetId="2" hidden="1">'[1]Edge 10797 Drilling Inventory'!#REF!</definedName>
    <definedName name="___10__123Graph_LBL_ACHART_2" localSheetId="6" hidden="1">'[1]Edge 10797 Drilling Inventory'!#REF!</definedName>
    <definedName name="___10__123Graph_LBL_ACHART_2" localSheetId="0" hidden="1">'[1]Edge 10797 Drilling Inventory'!#REF!</definedName>
    <definedName name="___10__123Graph_LBL_ACHART_2" localSheetId="4" hidden="1">'[1]Edge 10797 Drilling Inventory'!#REF!</definedName>
    <definedName name="___10__123Graph_LBL_ACHART_2" localSheetId="3" hidden="1">'[1]Edge 10797 Drilling Inventory'!#REF!</definedName>
    <definedName name="___10__123Graph_LBL_ACHART_2" hidden="1">'[1]Edge 10797 Drilling Inventory'!#REF!</definedName>
    <definedName name="___11__123Graph_LBL_ACHART_3" localSheetId="1" hidden="1">'[1]Edge 10797 Drilling Inventory'!#REF!</definedName>
    <definedName name="___11__123Graph_LBL_ACHART_3" localSheetId="2" hidden="1">'[1]Edge 10797 Drilling Inventory'!#REF!</definedName>
    <definedName name="___11__123Graph_LBL_ACHART_3" localSheetId="6" hidden="1">'[1]Edge 10797 Drilling Inventory'!#REF!</definedName>
    <definedName name="___11__123Graph_LBL_ACHART_3" localSheetId="3" hidden="1">'[1]Edge 10797 Drilling Inventory'!#REF!</definedName>
    <definedName name="___11__123Graph_LBL_ACHART_3" hidden="1">'[1]Edge 10797 Drilling Inventory'!#REF!</definedName>
    <definedName name="___12__123Graph_LBL_ACHART_4" localSheetId="1" hidden="1">'[1]Edge 10797 Drilling Inventory'!#REF!</definedName>
    <definedName name="___12__123Graph_LBL_ACHART_4" localSheetId="2" hidden="1">'[1]Edge 10797 Drilling Inventory'!#REF!</definedName>
    <definedName name="___12__123Graph_LBL_ACHART_4" localSheetId="6" hidden="1">'[1]Edge 10797 Drilling Inventory'!#REF!</definedName>
    <definedName name="___12__123Graph_LBL_ACHART_4" localSheetId="3" hidden="1">'[1]Edge 10797 Drilling Inventory'!#REF!</definedName>
    <definedName name="___12__123Graph_LBL_ACHART_4" hidden="1">'[1]Edge 10797 Drilling Inventory'!#REF!</definedName>
    <definedName name="___13__123Graph_LBL_BCHART_1" localSheetId="1" hidden="1">'[1]Edge 10797 Drilling Inventory'!#REF!</definedName>
    <definedName name="___13__123Graph_LBL_BCHART_1" localSheetId="2" hidden="1">'[1]Edge 10797 Drilling Inventory'!#REF!</definedName>
    <definedName name="___13__123Graph_LBL_BCHART_1" localSheetId="6" hidden="1">'[1]Edge 10797 Drilling Inventory'!#REF!</definedName>
    <definedName name="___13__123Graph_LBL_BCHART_1" localSheetId="3" hidden="1">'[1]Edge 10797 Drilling Inventory'!#REF!</definedName>
    <definedName name="___13__123Graph_LBL_BCHART_1" hidden="1">'[1]Edge 10797 Drilling Inventory'!#REF!</definedName>
    <definedName name="___14__123Graph_LBL_BCHART_2" localSheetId="1" hidden="1">'[1]Edge 10797 Drilling Inventory'!#REF!</definedName>
    <definedName name="___14__123Graph_LBL_BCHART_2" localSheetId="2" hidden="1">'[1]Edge 10797 Drilling Inventory'!#REF!</definedName>
    <definedName name="___14__123Graph_LBL_BCHART_2" localSheetId="3" hidden="1">'[1]Edge 10797 Drilling Inventory'!#REF!</definedName>
    <definedName name="___14__123Graph_LBL_BCHART_2" hidden="1">'[1]Edge 10797 Drilling Inventory'!#REF!</definedName>
    <definedName name="___15__123Graph_LBL_BCHART_3" localSheetId="1" hidden="1">'[1]Edge 10797 Drilling Inventory'!#REF!</definedName>
    <definedName name="___15__123Graph_LBL_BCHART_3" localSheetId="2" hidden="1">'[1]Edge 10797 Drilling Inventory'!#REF!</definedName>
    <definedName name="___15__123Graph_LBL_BCHART_3" localSheetId="3" hidden="1">'[1]Edge 10797 Drilling Inventory'!#REF!</definedName>
    <definedName name="___15__123Graph_LBL_BCHART_3" hidden="1">'[1]Edge 10797 Drilling Inventory'!#REF!</definedName>
    <definedName name="___16__123Graph_XCHART_1" localSheetId="1" hidden="1">'[1]Edge 10797 Drilling Inventory'!#REF!</definedName>
    <definedName name="___16__123Graph_XCHART_1" localSheetId="2" hidden="1">'[1]Edge 10797 Drilling Inventory'!#REF!</definedName>
    <definedName name="___16__123Graph_XCHART_1" localSheetId="3" hidden="1">'[1]Edge 10797 Drilling Inventory'!#REF!</definedName>
    <definedName name="___16__123Graph_XCHART_1" hidden="1">'[1]Edge 10797 Drilling Inventory'!#REF!</definedName>
    <definedName name="___17__123Graph_XCHART_2" localSheetId="1" hidden="1">'[1]Edge 10797 Drilling Inventory'!#REF!</definedName>
    <definedName name="___17__123Graph_XCHART_2" localSheetId="2" hidden="1">'[1]Edge 10797 Drilling Inventory'!#REF!</definedName>
    <definedName name="___17__123Graph_XCHART_2" localSheetId="3" hidden="1">'[1]Edge 10797 Drilling Inventory'!#REF!</definedName>
    <definedName name="___17__123Graph_XCHART_2" hidden="1">'[1]Edge 10797 Drilling Inventory'!#REF!</definedName>
    <definedName name="___18__123Graph_XCHART_3" localSheetId="1" hidden="1">'[1]Edge 10797 Drilling Inventory'!#REF!</definedName>
    <definedName name="___18__123Graph_XCHART_3" localSheetId="2" hidden="1">'[1]Edge 10797 Drilling Inventory'!#REF!</definedName>
    <definedName name="___18__123Graph_XCHART_3" localSheetId="3" hidden="1">'[1]Edge 10797 Drilling Inventory'!#REF!</definedName>
    <definedName name="___18__123Graph_XCHART_3" hidden="1">'[1]Edge 10797 Drilling Inventory'!#REF!</definedName>
    <definedName name="___19__123Graph_XCHART_4" localSheetId="1" hidden="1">'[1]Edge 10797 Drilling Inventory'!#REF!</definedName>
    <definedName name="___19__123Graph_XCHART_4" localSheetId="2" hidden="1">'[1]Edge 10797 Drilling Inventory'!#REF!</definedName>
    <definedName name="___19__123Graph_XCHART_4" localSheetId="3" hidden="1">'[1]Edge 10797 Drilling Inventory'!#REF!</definedName>
    <definedName name="___19__123Graph_XCHART_4" hidden="1">'[1]Edge 10797 Drilling Inventory'!#REF!</definedName>
    <definedName name="___2__123Graph_ACHART_1" localSheetId="1" hidden="1">'[1]Edge 10797 Drilling Inventory'!#REF!</definedName>
    <definedName name="___2__123Graph_ACHART_1" localSheetId="2" hidden="1">'[1]Edge 10797 Drilling Inventory'!#REF!</definedName>
    <definedName name="___2__123Graph_ACHART_1" localSheetId="3" hidden="1">'[1]Edge 10797 Drilling Inventory'!#REF!</definedName>
    <definedName name="___2__123Graph_ACHART_1" hidden="1">'[1]Edge 10797 Drilling Inventory'!#REF!</definedName>
    <definedName name="___3__123Graph_ACHART_2" localSheetId="1" hidden="1">'[1]Edge 10797 Drilling Inventory'!#REF!</definedName>
    <definedName name="___3__123Graph_ACHART_2" localSheetId="2" hidden="1">'[1]Edge 10797 Drilling Inventory'!#REF!</definedName>
    <definedName name="___3__123Graph_ACHART_2" localSheetId="3" hidden="1">'[1]Edge 10797 Drilling Inventory'!#REF!</definedName>
    <definedName name="___3__123Graph_ACHART_2" hidden="1">'[1]Edge 10797 Drilling Inventory'!#REF!</definedName>
    <definedName name="___4__123Graph_ACHART_3" localSheetId="1" hidden="1">'[1]Edge 10797 Drilling Inventory'!#REF!</definedName>
    <definedName name="___4__123Graph_ACHART_3" localSheetId="2" hidden="1">'[1]Edge 10797 Drilling Inventory'!#REF!</definedName>
    <definedName name="___4__123Graph_ACHART_3" localSheetId="3" hidden="1">'[1]Edge 10797 Drilling Inventory'!#REF!</definedName>
    <definedName name="___4__123Graph_ACHART_3" hidden="1">'[1]Edge 10797 Drilling Inventory'!#REF!</definedName>
    <definedName name="___5__123Graph_ACHART_4" localSheetId="1" hidden="1">'[1]Edge 10797 Drilling Inventory'!#REF!</definedName>
    <definedName name="___5__123Graph_ACHART_4" localSheetId="2" hidden="1">'[1]Edge 10797 Drilling Inventory'!#REF!</definedName>
    <definedName name="___5__123Graph_ACHART_4" localSheetId="3" hidden="1">'[1]Edge 10797 Drilling Inventory'!#REF!</definedName>
    <definedName name="___5__123Graph_ACHART_4" hidden="1">'[1]Edge 10797 Drilling Inventory'!#REF!</definedName>
    <definedName name="___6__123Graph_BCHART_1" localSheetId="1" hidden="1">'[1]Edge 10797 Drilling Inventory'!#REF!</definedName>
    <definedName name="___6__123Graph_BCHART_1" localSheetId="2" hidden="1">'[1]Edge 10797 Drilling Inventory'!#REF!</definedName>
    <definedName name="___6__123Graph_BCHART_1" localSheetId="3" hidden="1">'[1]Edge 10797 Drilling Inventory'!#REF!</definedName>
    <definedName name="___6__123Graph_BCHART_1" hidden="1">'[1]Edge 10797 Drilling Inventory'!#REF!</definedName>
    <definedName name="___7__123Graph_BCHART_2" localSheetId="1" hidden="1">'[1]Edge 10797 Drilling Inventory'!#REF!</definedName>
    <definedName name="___7__123Graph_BCHART_2" localSheetId="2" hidden="1">'[1]Edge 10797 Drilling Inventory'!#REF!</definedName>
    <definedName name="___7__123Graph_BCHART_2" localSheetId="3" hidden="1">'[1]Edge 10797 Drilling Inventory'!#REF!</definedName>
    <definedName name="___7__123Graph_BCHART_2" hidden="1">'[1]Edge 10797 Drilling Inventory'!#REF!</definedName>
    <definedName name="___8__123Graph_BCHART_3" localSheetId="1" hidden="1">'[1]Edge 10797 Drilling Inventory'!#REF!</definedName>
    <definedName name="___8__123Graph_BCHART_3" localSheetId="2" hidden="1">'[1]Edge 10797 Drilling Inventory'!#REF!</definedName>
    <definedName name="___8__123Graph_BCHART_3" localSheetId="3" hidden="1">'[1]Edge 10797 Drilling Inventory'!#REF!</definedName>
    <definedName name="___8__123Graph_BCHART_3" hidden="1">'[1]Edge 10797 Drilling Inventory'!#REF!</definedName>
    <definedName name="___9__123Graph_LBL_ACHART_1" localSheetId="1" hidden="1">'[1]Edge 10797 Drilling Inventory'!#REF!</definedName>
    <definedName name="___9__123Graph_LBL_ACHART_1" localSheetId="2" hidden="1">'[1]Edge 10797 Drilling Inventory'!#REF!</definedName>
    <definedName name="___9__123Graph_LBL_ACHART_1" localSheetId="3" hidden="1">'[1]Edge 10797 Drilling Inventory'!#REF!</definedName>
    <definedName name="___9__123Graph_LBL_ACHART_1" hidden="1">'[1]Edge 10797 Drilling Inventory'!#REF!</definedName>
    <definedName name="__1_0I" localSheetId="1">'[1]Income Statement'!#REF!</definedName>
    <definedName name="__1_0I" localSheetId="2">'[1]Income Statement'!#REF!</definedName>
    <definedName name="__1_0I" localSheetId="3">'[1]Income Statement'!#REF!</definedName>
    <definedName name="__1_0I">'[1]Income Statement'!#REF!</definedName>
    <definedName name="__10__123Graph_LBL_ACHART_2" localSheetId="1" hidden="1">'[1]Edge 10797 Drilling Inventory'!#REF!</definedName>
    <definedName name="__10__123Graph_LBL_ACHART_2" localSheetId="2" hidden="1">'[1]Edge 10797 Drilling Inventory'!#REF!</definedName>
    <definedName name="__10__123Graph_LBL_ACHART_2" localSheetId="3" hidden="1">'[1]Edge 10797 Drilling Inventory'!#REF!</definedName>
    <definedName name="__10__123Graph_LBL_ACHART_2" hidden="1">'[1]Edge 10797 Drilling Inventory'!#REF!</definedName>
    <definedName name="__11__123Graph_LBL_ACHART_3" localSheetId="1" hidden="1">'[1]Edge 10797 Drilling Inventory'!#REF!</definedName>
    <definedName name="__11__123Graph_LBL_ACHART_3" localSheetId="2" hidden="1">'[1]Edge 10797 Drilling Inventory'!#REF!</definedName>
    <definedName name="__11__123Graph_LBL_ACHART_3" localSheetId="3" hidden="1">'[1]Edge 10797 Drilling Inventory'!#REF!</definedName>
    <definedName name="__11__123Graph_LBL_ACHART_3" hidden="1">'[1]Edge 10797 Drilling Inventory'!#REF!</definedName>
    <definedName name="__12__123Graph_LBL_ACHART_4" localSheetId="1" hidden="1">'[1]Edge 10797 Drilling Inventory'!#REF!</definedName>
    <definedName name="__12__123Graph_LBL_ACHART_4" localSheetId="2" hidden="1">'[1]Edge 10797 Drilling Inventory'!#REF!</definedName>
    <definedName name="__12__123Graph_LBL_ACHART_4" localSheetId="3" hidden="1">'[1]Edge 10797 Drilling Inventory'!#REF!</definedName>
    <definedName name="__12__123Graph_LBL_ACHART_4" hidden="1">'[1]Edge 10797 Drilling Inventory'!#REF!</definedName>
    <definedName name="__13__123Graph_LBL_BCHART_1" localSheetId="1" hidden="1">'[1]Edge 10797 Drilling Inventory'!#REF!</definedName>
    <definedName name="__13__123Graph_LBL_BCHART_1" localSheetId="2" hidden="1">'[1]Edge 10797 Drilling Inventory'!#REF!</definedName>
    <definedName name="__13__123Graph_LBL_BCHART_1" localSheetId="3" hidden="1">'[1]Edge 10797 Drilling Inventory'!#REF!</definedName>
    <definedName name="__13__123Graph_LBL_BCHART_1" hidden="1">'[1]Edge 10797 Drilling Inventory'!#REF!</definedName>
    <definedName name="__14__123Graph_LBL_BCHART_2" localSheetId="1" hidden="1">'[1]Edge 10797 Drilling Inventory'!#REF!</definedName>
    <definedName name="__14__123Graph_LBL_BCHART_2" localSheetId="2" hidden="1">'[1]Edge 10797 Drilling Inventory'!#REF!</definedName>
    <definedName name="__14__123Graph_LBL_BCHART_2" localSheetId="3" hidden="1">'[1]Edge 10797 Drilling Inventory'!#REF!</definedName>
    <definedName name="__14__123Graph_LBL_BCHART_2" hidden="1">'[1]Edge 10797 Drilling Inventory'!#REF!</definedName>
    <definedName name="__15__123Graph_LBL_BCHART_3" localSheetId="1" hidden="1">'[1]Edge 10797 Drilling Inventory'!#REF!</definedName>
    <definedName name="__15__123Graph_LBL_BCHART_3" localSheetId="2" hidden="1">'[1]Edge 10797 Drilling Inventory'!#REF!</definedName>
    <definedName name="__15__123Graph_LBL_BCHART_3" localSheetId="3" hidden="1">'[1]Edge 10797 Drilling Inventory'!#REF!</definedName>
    <definedName name="__15__123Graph_LBL_BCHART_3" hidden="1">'[1]Edge 10797 Drilling Inventory'!#REF!</definedName>
    <definedName name="__16__123Graph_XCHART_1" localSheetId="1" hidden="1">'[1]Edge 10797 Drilling Inventory'!#REF!</definedName>
    <definedName name="__16__123Graph_XCHART_1" localSheetId="2" hidden="1">'[1]Edge 10797 Drilling Inventory'!#REF!</definedName>
    <definedName name="__16__123Graph_XCHART_1" localSheetId="3" hidden="1">'[1]Edge 10797 Drilling Inventory'!#REF!</definedName>
    <definedName name="__16__123Graph_XCHART_1" hidden="1">'[1]Edge 10797 Drilling Inventory'!#REF!</definedName>
    <definedName name="__17__123Graph_XCHART_2" localSheetId="1" hidden="1">'[1]Edge 10797 Drilling Inventory'!#REF!</definedName>
    <definedName name="__17__123Graph_XCHART_2" localSheetId="2" hidden="1">'[1]Edge 10797 Drilling Inventory'!#REF!</definedName>
    <definedName name="__17__123Graph_XCHART_2" localSheetId="3" hidden="1">'[1]Edge 10797 Drilling Inventory'!#REF!</definedName>
    <definedName name="__17__123Graph_XCHART_2" hidden="1">'[1]Edge 10797 Drilling Inventory'!#REF!</definedName>
    <definedName name="__18__123Graph_XCHART_3" localSheetId="1" hidden="1">'[1]Edge 10797 Drilling Inventory'!#REF!</definedName>
    <definedName name="__18__123Graph_XCHART_3" localSheetId="2" hidden="1">'[1]Edge 10797 Drilling Inventory'!#REF!</definedName>
    <definedName name="__18__123Graph_XCHART_3" localSheetId="3" hidden="1">'[1]Edge 10797 Drilling Inventory'!#REF!</definedName>
    <definedName name="__18__123Graph_XCHART_3" hidden="1">'[1]Edge 10797 Drilling Inventory'!#REF!</definedName>
    <definedName name="__19__123Graph_XCHART_4" localSheetId="1" hidden="1">'[1]Edge 10797 Drilling Inventory'!#REF!</definedName>
    <definedName name="__19__123Graph_XCHART_4" localSheetId="2" hidden="1">'[1]Edge 10797 Drilling Inventory'!#REF!</definedName>
    <definedName name="__19__123Graph_XCHART_4" localSheetId="3" hidden="1">'[1]Edge 10797 Drilling Inventory'!#REF!</definedName>
    <definedName name="__19__123Graph_XCHART_4" hidden="1">'[1]Edge 10797 Drilling Inventory'!#REF!</definedName>
    <definedName name="__2__123Graph_ACHART_1" localSheetId="1" hidden="1">'[1]Edge 10797 Drilling Inventory'!#REF!</definedName>
    <definedName name="__2__123Graph_ACHART_1" localSheetId="2" hidden="1">'[1]Edge 10797 Drilling Inventory'!#REF!</definedName>
    <definedName name="__2__123Graph_ACHART_1" localSheetId="3" hidden="1">'[1]Edge 10797 Drilling Inventory'!#REF!</definedName>
    <definedName name="__2__123Graph_ACHART_1" hidden="1">'[1]Edge 10797 Drilling Inventory'!#REF!</definedName>
    <definedName name="__3__123Graph_ACHART_2" localSheetId="1" hidden="1">'[1]Edge 10797 Drilling Inventory'!#REF!</definedName>
    <definedName name="__3__123Graph_ACHART_2" localSheetId="2" hidden="1">'[1]Edge 10797 Drilling Inventory'!#REF!</definedName>
    <definedName name="__3__123Graph_ACHART_2" localSheetId="3" hidden="1">'[1]Edge 10797 Drilling Inventory'!#REF!</definedName>
    <definedName name="__3__123Graph_ACHART_2" hidden="1">'[1]Edge 10797 Drilling Inventory'!#REF!</definedName>
    <definedName name="__4__123Graph_ACHART_3" localSheetId="1" hidden="1">'[1]Edge 10797 Drilling Inventory'!#REF!</definedName>
    <definedName name="__4__123Graph_ACHART_3" localSheetId="2" hidden="1">'[1]Edge 10797 Drilling Inventory'!#REF!</definedName>
    <definedName name="__4__123Graph_ACHART_3" localSheetId="3" hidden="1">'[1]Edge 10797 Drilling Inventory'!#REF!</definedName>
    <definedName name="__4__123Graph_ACHART_3" hidden="1">'[1]Edge 10797 Drilling Inventory'!#REF!</definedName>
    <definedName name="__5__123Graph_ACHART_4" localSheetId="1" hidden="1">'[1]Edge 10797 Drilling Inventory'!#REF!</definedName>
    <definedName name="__5__123Graph_ACHART_4" localSheetId="2" hidden="1">'[1]Edge 10797 Drilling Inventory'!#REF!</definedName>
    <definedName name="__5__123Graph_ACHART_4" localSheetId="3" hidden="1">'[1]Edge 10797 Drilling Inventory'!#REF!</definedName>
    <definedName name="__5__123Graph_ACHART_4" hidden="1">'[1]Edge 10797 Drilling Inventory'!#REF!</definedName>
    <definedName name="__6__123Graph_BCHART_1" localSheetId="1" hidden="1">'[1]Edge 10797 Drilling Inventory'!#REF!</definedName>
    <definedName name="__6__123Graph_BCHART_1" localSheetId="2" hidden="1">'[1]Edge 10797 Drilling Inventory'!#REF!</definedName>
    <definedName name="__6__123Graph_BCHART_1" localSheetId="3" hidden="1">'[1]Edge 10797 Drilling Inventory'!#REF!</definedName>
    <definedName name="__6__123Graph_BCHART_1" hidden="1">'[1]Edge 10797 Drilling Inventory'!#REF!</definedName>
    <definedName name="__7__123Graph_BCHART_2" localSheetId="1" hidden="1">'[1]Edge 10797 Drilling Inventory'!#REF!</definedName>
    <definedName name="__7__123Graph_BCHART_2" localSheetId="2" hidden="1">'[1]Edge 10797 Drilling Inventory'!#REF!</definedName>
    <definedName name="__7__123Graph_BCHART_2" localSheetId="3" hidden="1">'[1]Edge 10797 Drilling Inventory'!#REF!</definedName>
    <definedName name="__7__123Graph_BCHART_2" hidden="1">'[1]Edge 10797 Drilling Inventory'!#REF!</definedName>
    <definedName name="__8__123Graph_BCHART_3" localSheetId="1" hidden="1">'[1]Edge 10797 Drilling Inventory'!#REF!</definedName>
    <definedName name="__8__123Graph_BCHART_3" localSheetId="2" hidden="1">'[1]Edge 10797 Drilling Inventory'!#REF!</definedName>
    <definedName name="__8__123Graph_BCHART_3" localSheetId="3" hidden="1">'[1]Edge 10797 Drilling Inventory'!#REF!</definedName>
    <definedName name="__8__123Graph_BCHART_3" hidden="1">'[1]Edge 10797 Drilling Inventory'!#REF!</definedName>
    <definedName name="__9__123Graph_LBL_ACHART_1" localSheetId="1" hidden="1">'[1]Edge 10797 Drilling Inventory'!#REF!</definedName>
    <definedName name="__9__123Graph_LBL_ACHART_1" localSheetId="2" hidden="1">'[1]Edge 10797 Drilling Inventory'!#REF!</definedName>
    <definedName name="__9__123Graph_LBL_ACHART_1" localSheetId="3" hidden="1">'[1]Edge 10797 Drilling Inventory'!#REF!</definedName>
    <definedName name="__9__123Graph_LBL_ACHART_1" hidden="1">'[1]Edge 10797 Drilling Inventory'!#REF!</definedName>
    <definedName name="__FDS_HYPERLINK_TOGGLE_STATE__" hidden="1">"ON"</definedName>
    <definedName name="__FDS_UNIQUE_RANGE_ID_GENERATOR_COUNTER" hidden="1">1</definedName>
    <definedName name="_1__123Graph_ACHART_1" localSheetId="1" hidden="1">'[1]Edge 10797 Drilling Inventory'!#REF!</definedName>
    <definedName name="_1__123Graph_ACHART_1" localSheetId="2" hidden="1">'[1]Edge 10797 Drilling Inventory'!#REF!</definedName>
    <definedName name="_1__123Graph_ACHART_1" localSheetId="6" hidden="1">'[1]Edge 10797 Drilling Inventory'!#REF!</definedName>
    <definedName name="_1__123Graph_ACHART_1" localSheetId="0" hidden="1">'[1]Edge 10797 Drilling Inventory'!#REF!</definedName>
    <definedName name="_1__123Graph_ACHART_1" localSheetId="4" hidden="1">'[1]Edge 10797 Drilling Inventory'!#REF!</definedName>
    <definedName name="_1__123Graph_ACHART_1" localSheetId="3" hidden="1">'[1]Edge 10797 Drilling Inventory'!#REF!</definedName>
    <definedName name="_1__123Graph_ACHART_1" hidden="1">'[1]Edge 10797 Drilling Inventory'!#REF!</definedName>
    <definedName name="_1__FDSAUDITLINK__" localSheetId="1"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2"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6"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0"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4"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3"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localSheetId="7" hidden="1">{"fdsup://Directions/FactSet Auditing Viewer?action=AUDIT_VALUE&amp;DB=129&amp;ID1=40537Q20&amp;VALUEID=02001&amp;SDATE=2010&amp;PERIODTYPE=ANN_STD&amp;SCFT=3&amp;window=popup_no_bar&amp;width=385&amp;height=120&amp;START_MAXIMIZED=FALSE&amp;creator=factset&amp;display_string=Audit"}</definedName>
    <definedName name="_1__FDSAUDITLINK__" hidden="1">{"fdsup://Directions/FactSet Auditing Viewer?action=AUDIT_VALUE&amp;DB=129&amp;ID1=40537Q20&amp;VALUEID=02001&amp;SDATE=2010&amp;PERIODTYPE=ANN_STD&amp;SCFT=3&amp;window=popup_no_bar&amp;width=385&amp;height=120&amp;START_MAXIMIZED=FALSE&amp;creator=factset&amp;display_string=Audit"}</definedName>
    <definedName name="_1_0I" localSheetId="1">'[1]Income Statement'!#REF!</definedName>
    <definedName name="_1_0I" localSheetId="2">'[1]Income Statement'!#REF!</definedName>
    <definedName name="_1_0I" localSheetId="3">'[1]Income Statement'!#REF!</definedName>
    <definedName name="_1_0I">'[1]Income Statement'!#REF!</definedName>
    <definedName name="_10__123Graph_ACHART_2" localSheetId="1" hidden="1">'[1]Edge 10797 Drilling Inventory'!#REF!</definedName>
    <definedName name="_10__123Graph_ACHART_2" localSheetId="2" hidden="1">'[1]Edge 10797 Drilling Inventory'!#REF!</definedName>
    <definedName name="_10__123Graph_ACHART_2" localSheetId="3" hidden="1">'[1]Edge 10797 Drilling Inventory'!#REF!</definedName>
    <definedName name="_10__123Graph_ACHART_2" hidden="1">'[1]Edge 10797 Drilling Inventory'!#REF!</definedName>
    <definedName name="_10__123Graph_ACHART_3" hidden="1">[2]AcqSum!$AC$144:$AJ$144</definedName>
    <definedName name="_10__123Graph_LBL_ACHART_2" localSheetId="1" hidden="1">'[1]Edge 10797 Drilling Inventory'!#REF!</definedName>
    <definedName name="_10__123Graph_LBL_ACHART_2" localSheetId="2" hidden="1">'[1]Edge 10797 Drilling Inventory'!#REF!</definedName>
    <definedName name="_10__123Graph_LBL_ACHART_2" localSheetId="6" hidden="1">'[1]Edge 10797 Drilling Inventory'!#REF!</definedName>
    <definedName name="_10__123Graph_LBL_ACHART_2" localSheetId="0" hidden="1">'[1]Edge 10797 Drilling Inventory'!#REF!</definedName>
    <definedName name="_10__123Graph_LBL_ACHART_2" localSheetId="4" hidden="1">'[1]Edge 10797 Drilling Inventory'!#REF!</definedName>
    <definedName name="_10__123Graph_LBL_ACHART_2" localSheetId="3" hidden="1">'[1]Edge 10797 Drilling Inventory'!#REF!</definedName>
    <definedName name="_10__123Graph_LBL_ACHART_2" hidden="1">'[1]Edge 10797 Drilling Inventory'!#REF!</definedName>
    <definedName name="_10__123Graph_LBL_ACHART_3" localSheetId="1" hidden="1">'[1]Edge 10797 Drilling Inventory'!#REF!</definedName>
    <definedName name="_10__123Graph_LBL_ACHART_3" localSheetId="2" hidden="1">'[1]Edge 10797 Drilling Inventory'!#REF!</definedName>
    <definedName name="_10__123Graph_LBL_ACHART_3" localSheetId="6" hidden="1">'[1]Edge 10797 Drilling Inventory'!#REF!</definedName>
    <definedName name="_10__123Graph_LBL_ACHART_3" localSheetId="0" hidden="1">'[1]Edge 10797 Drilling Inventory'!#REF!</definedName>
    <definedName name="_10__123Graph_LBL_ACHART_3" localSheetId="4" hidden="1">'[1]Edge 10797 Drilling Inventory'!#REF!</definedName>
    <definedName name="_10__123Graph_LBL_ACHART_3" localSheetId="3" hidden="1">'[1]Edge 10797 Drilling Inventory'!#REF!</definedName>
    <definedName name="_10__123Graph_LBL_ACHART_3" hidden="1">'[1]Edge 10797 Drilling Inventory'!#REF!</definedName>
    <definedName name="_100__123Graph_BCHART_1" localSheetId="1" hidden="1">'[1]Edge 10797 Drilling Inventory'!#REF!</definedName>
    <definedName name="_100__123Graph_BCHART_1" localSheetId="2" hidden="1">'[1]Edge 10797 Drilling Inventory'!#REF!</definedName>
    <definedName name="_100__123Graph_BCHART_1" localSheetId="6" hidden="1">'[1]Edge 10797 Drilling Inventory'!#REF!</definedName>
    <definedName name="_100__123Graph_BCHART_1" localSheetId="3" hidden="1">'[1]Edge 10797 Drilling Inventory'!#REF!</definedName>
    <definedName name="_100__123Graph_BCHART_1" hidden="1">'[1]Edge 10797 Drilling Inventory'!#REF!</definedName>
    <definedName name="_102__123Graph_XCHART_2" localSheetId="1" hidden="1">[1]Sheet1!#REF!</definedName>
    <definedName name="_102__123Graph_XCHART_2" localSheetId="2" hidden="1">[1]Sheet1!#REF!</definedName>
    <definedName name="_102__123Graph_XCHART_2" localSheetId="6" hidden="1">[1]Sheet1!#REF!</definedName>
    <definedName name="_102__123Graph_XCHART_2" localSheetId="3" hidden="1">[1]Sheet1!#REF!</definedName>
    <definedName name="_102__123Graph_XCHART_2" hidden="1">[1]Sheet1!#REF!</definedName>
    <definedName name="_104__123Graph_LBL_BCHART_2" localSheetId="1" hidden="1">'[1]Edge 10797 Drilling Inventory'!#REF!</definedName>
    <definedName name="_104__123Graph_LBL_BCHART_2" localSheetId="2" hidden="1">'[1]Edge 10797 Drilling Inventory'!#REF!</definedName>
    <definedName name="_104__123Graph_LBL_BCHART_2" localSheetId="3" hidden="1">'[1]Edge 10797 Drilling Inventory'!#REF!</definedName>
    <definedName name="_104__123Graph_LBL_BCHART_2" hidden="1">'[1]Edge 10797 Drilling Inventory'!#REF!</definedName>
    <definedName name="_108__123Graph_XCHART_3" localSheetId="1" hidden="1">[1]Sheet1!#REF!</definedName>
    <definedName name="_108__123Graph_XCHART_3" localSheetId="2" hidden="1">[1]Sheet1!#REF!</definedName>
    <definedName name="_108__123Graph_XCHART_3" localSheetId="3" hidden="1">[1]Sheet1!#REF!</definedName>
    <definedName name="_108__123Graph_XCHART_3" hidden="1">[1]Sheet1!#REF!</definedName>
    <definedName name="_11__123Graph_ACHART_1" localSheetId="1" hidden="1">'[1]Edge 10797 Drilling Inventory'!#REF!</definedName>
    <definedName name="_11__123Graph_ACHART_1" localSheetId="2" hidden="1">'[1]Edge 10797 Drilling Inventory'!#REF!</definedName>
    <definedName name="_11__123Graph_ACHART_1" localSheetId="3" hidden="1">'[1]Edge 10797 Drilling Inventory'!#REF!</definedName>
    <definedName name="_11__123Graph_ACHART_1" hidden="1">'[1]Edge 10797 Drilling Inventory'!#REF!</definedName>
    <definedName name="_11__123Graph_ACHART_4" hidden="1">[2]AcqSum!$AC$147:$AJ$147</definedName>
    <definedName name="_11__123Graph_LBL_ACHART_3" localSheetId="1" hidden="1">'[1]Edge 10797 Drilling Inventory'!#REF!</definedName>
    <definedName name="_11__123Graph_LBL_ACHART_3" localSheetId="2" hidden="1">'[1]Edge 10797 Drilling Inventory'!#REF!</definedName>
    <definedName name="_11__123Graph_LBL_ACHART_3" localSheetId="6" hidden="1">'[1]Edge 10797 Drilling Inventory'!#REF!</definedName>
    <definedName name="_11__123Graph_LBL_ACHART_3" localSheetId="0" hidden="1">'[1]Edge 10797 Drilling Inventory'!#REF!</definedName>
    <definedName name="_11__123Graph_LBL_ACHART_3" localSheetId="4" hidden="1">'[1]Edge 10797 Drilling Inventory'!#REF!</definedName>
    <definedName name="_11__123Graph_LBL_ACHART_3" localSheetId="3" hidden="1">'[1]Edge 10797 Drilling Inventory'!#REF!</definedName>
    <definedName name="_11__123Graph_LBL_ACHART_3" hidden="1">'[1]Edge 10797 Drilling Inventory'!#REF!</definedName>
    <definedName name="_11__123Graph_LBL_ACHART_4" localSheetId="1" hidden="1">'[1]Edge 10797 Drilling Inventory'!#REF!</definedName>
    <definedName name="_11__123Graph_LBL_ACHART_4" localSheetId="2" hidden="1">'[1]Edge 10797 Drilling Inventory'!#REF!</definedName>
    <definedName name="_11__123Graph_LBL_ACHART_4" localSheetId="6" hidden="1">'[1]Edge 10797 Drilling Inventory'!#REF!</definedName>
    <definedName name="_11__123Graph_LBL_ACHART_4" localSheetId="0" hidden="1">'[1]Edge 10797 Drilling Inventory'!#REF!</definedName>
    <definedName name="_11__123Graph_LBL_ACHART_4" localSheetId="4" hidden="1">'[1]Edge 10797 Drilling Inventory'!#REF!</definedName>
    <definedName name="_11__123Graph_LBL_ACHART_4" localSheetId="3" hidden="1">'[1]Edge 10797 Drilling Inventory'!#REF!</definedName>
    <definedName name="_11__123Graph_LBL_ACHART_4" hidden="1">'[1]Edge 10797 Drilling Inventory'!#REF!</definedName>
    <definedName name="_110__123Graph_LBL_ACHART_3" localSheetId="1" hidden="1">'[1]Edge 10797 Drilling Inventory'!#REF!</definedName>
    <definedName name="_110__123Graph_LBL_ACHART_3" localSheetId="2" hidden="1">'[1]Edge 10797 Drilling Inventory'!#REF!</definedName>
    <definedName name="_110__123Graph_LBL_ACHART_3" localSheetId="6" hidden="1">'[1]Edge 10797 Drilling Inventory'!#REF!</definedName>
    <definedName name="_110__123Graph_LBL_ACHART_3" localSheetId="3" hidden="1">'[1]Edge 10797 Drilling Inventory'!#REF!</definedName>
    <definedName name="_110__123Graph_LBL_ACHART_3" hidden="1">'[1]Edge 10797 Drilling Inventory'!#REF!</definedName>
    <definedName name="_111__123Graph_LBL_BCHART_3" localSheetId="1" hidden="1">'[1]Edge 10797 Drilling Inventory'!#REF!</definedName>
    <definedName name="_111__123Graph_LBL_BCHART_3" localSheetId="2" hidden="1">'[1]Edge 10797 Drilling Inventory'!#REF!</definedName>
    <definedName name="_111__123Graph_LBL_BCHART_3" localSheetId="6" hidden="1">'[1]Edge 10797 Drilling Inventory'!#REF!</definedName>
    <definedName name="_111__123Graph_LBL_BCHART_3" localSheetId="3" hidden="1">'[1]Edge 10797 Drilling Inventory'!#REF!</definedName>
    <definedName name="_111__123Graph_LBL_BCHART_3" hidden="1">'[1]Edge 10797 Drilling Inventory'!#REF!</definedName>
    <definedName name="_114__123Graph_XCHART_4" localSheetId="1" hidden="1">[1]Sheet1!#REF!</definedName>
    <definedName name="_114__123Graph_XCHART_4" localSheetId="2" hidden="1">[1]Sheet1!#REF!</definedName>
    <definedName name="_114__123Graph_XCHART_4" localSheetId="3" hidden="1">[1]Sheet1!#REF!</definedName>
    <definedName name="_114__123Graph_XCHART_4" hidden="1">[1]Sheet1!#REF!</definedName>
    <definedName name="_118__123Graph_XCHART_1" localSheetId="1" hidden="1">'[1]Edge 10797 Drilling Inventory'!#REF!</definedName>
    <definedName name="_118__123Graph_XCHART_1" localSheetId="2" hidden="1">'[1]Edge 10797 Drilling Inventory'!#REF!</definedName>
    <definedName name="_118__123Graph_XCHART_1" localSheetId="3" hidden="1">'[1]Edge 10797 Drilling Inventory'!#REF!</definedName>
    <definedName name="_118__123Graph_XCHART_1" hidden="1">'[1]Edge 10797 Drilling Inventory'!#REF!</definedName>
    <definedName name="_12__123Graph_ACHART_1" localSheetId="1" hidden="1">[1]Sheet1!#REF!</definedName>
    <definedName name="_12__123Graph_ACHART_1" localSheetId="2" hidden="1">[1]Sheet1!#REF!</definedName>
    <definedName name="_12__123Graph_ACHART_1" localSheetId="3" hidden="1">[1]Sheet1!#REF!</definedName>
    <definedName name="_12__123Graph_ACHART_1" hidden="1">[1]Sheet1!#REF!</definedName>
    <definedName name="_12__123Graph_ACHART_3" localSheetId="1" hidden="1">'[1]Edge 10797 Drilling Inventory'!#REF!</definedName>
    <definedName name="_12__123Graph_ACHART_3" localSheetId="2" hidden="1">'[1]Edge 10797 Drilling Inventory'!#REF!</definedName>
    <definedName name="_12__123Graph_ACHART_3" localSheetId="3" hidden="1">'[1]Edge 10797 Drilling Inventory'!#REF!</definedName>
    <definedName name="_12__123Graph_ACHART_3" hidden="1">'[1]Edge 10797 Drilling Inventory'!#REF!</definedName>
    <definedName name="_12__123Graph_ACHART_5" hidden="1">[2]AcqSum!$AF$160:$AF$160</definedName>
    <definedName name="_12__123Graph_LBL_ACHART_4" localSheetId="1" hidden="1">'[1]Edge 10797 Drilling Inventory'!#REF!</definedName>
    <definedName name="_12__123Graph_LBL_ACHART_4" localSheetId="2" hidden="1">'[1]Edge 10797 Drilling Inventory'!#REF!</definedName>
    <definedName name="_12__123Graph_LBL_ACHART_4" localSheetId="6" hidden="1">'[1]Edge 10797 Drilling Inventory'!#REF!</definedName>
    <definedName name="_12__123Graph_LBL_ACHART_4" localSheetId="0" hidden="1">'[1]Edge 10797 Drilling Inventory'!#REF!</definedName>
    <definedName name="_12__123Graph_LBL_ACHART_4" localSheetId="4" hidden="1">'[1]Edge 10797 Drilling Inventory'!#REF!</definedName>
    <definedName name="_12__123Graph_LBL_ACHART_4" localSheetId="3" hidden="1">'[1]Edge 10797 Drilling Inventory'!#REF!</definedName>
    <definedName name="_12__123Graph_LBL_ACHART_4" hidden="1">'[1]Edge 10797 Drilling Inventory'!#REF!</definedName>
    <definedName name="_12__123Graph_LBL_BCHART_1" localSheetId="1" hidden="1">'[1]Edge 10797 Drilling Inventory'!#REF!</definedName>
    <definedName name="_12__123Graph_LBL_BCHART_1" localSheetId="2" hidden="1">'[1]Edge 10797 Drilling Inventory'!#REF!</definedName>
    <definedName name="_12__123Graph_LBL_BCHART_1" localSheetId="6" hidden="1">'[1]Edge 10797 Drilling Inventory'!#REF!</definedName>
    <definedName name="_12__123Graph_LBL_BCHART_1" localSheetId="0" hidden="1">'[1]Edge 10797 Drilling Inventory'!#REF!</definedName>
    <definedName name="_12__123Graph_LBL_BCHART_1" localSheetId="4" hidden="1">'[1]Edge 10797 Drilling Inventory'!#REF!</definedName>
    <definedName name="_12__123Graph_LBL_BCHART_1" localSheetId="3" hidden="1">'[1]Edge 10797 Drilling Inventory'!#REF!</definedName>
    <definedName name="_12__123Graph_LBL_BCHART_1" hidden="1">'[1]Edge 10797 Drilling Inventory'!#REF!</definedName>
    <definedName name="_120__123Graph_BCHART_2" localSheetId="1" hidden="1">'[1]Edge 10797 Drilling Inventory'!#REF!</definedName>
    <definedName name="_120__123Graph_BCHART_2" localSheetId="2" hidden="1">'[1]Edge 10797 Drilling Inventory'!#REF!</definedName>
    <definedName name="_120__123Graph_BCHART_2" localSheetId="6" hidden="1">'[1]Edge 10797 Drilling Inventory'!#REF!</definedName>
    <definedName name="_120__123Graph_BCHART_2" localSheetId="3" hidden="1">'[1]Edge 10797 Drilling Inventory'!#REF!</definedName>
    <definedName name="_120__123Graph_BCHART_2" hidden="1">'[1]Edge 10797 Drilling Inventory'!#REF!</definedName>
    <definedName name="_121__123Graph_LBL_ACHART_4" localSheetId="1" hidden="1">'[1]Edge 10797 Drilling Inventory'!#REF!</definedName>
    <definedName name="_121__123Graph_LBL_ACHART_4" localSheetId="2" hidden="1">'[1]Edge 10797 Drilling Inventory'!#REF!</definedName>
    <definedName name="_121__123Graph_LBL_ACHART_4" localSheetId="6" hidden="1">'[1]Edge 10797 Drilling Inventory'!#REF!</definedName>
    <definedName name="_121__123Graph_LBL_ACHART_4" localSheetId="3" hidden="1">'[1]Edge 10797 Drilling Inventory'!#REF!</definedName>
    <definedName name="_121__123Graph_LBL_ACHART_4" hidden="1">'[1]Edge 10797 Drilling Inventory'!#REF!</definedName>
    <definedName name="_125__123Graph_XCHART_2" localSheetId="1" hidden="1">'[1]Edge 10797 Drilling Inventory'!#REF!</definedName>
    <definedName name="_125__123Graph_XCHART_2" localSheetId="2" hidden="1">'[1]Edge 10797 Drilling Inventory'!#REF!</definedName>
    <definedName name="_125__123Graph_XCHART_2" localSheetId="3" hidden="1">'[1]Edge 10797 Drilling Inventory'!#REF!</definedName>
    <definedName name="_125__123Graph_XCHART_2" hidden="1">'[1]Edge 10797 Drilling Inventory'!#REF!</definedName>
    <definedName name="_13__123Graph_ACHART_3" localSheetId="1" hidden="1">'[1]Edge 10797 Drilling Inventory'!#REF!</definedName>
    <definedName name="_13__123Graph_ACHART_3" localSheetId="2" hidden="1">'[1]Edge 10797 Drilling Inventory'!#REF!</definedName>
    <definedName name="_13__123Graph_ACHART_3" localSheetId="3" hidden="1">'[1]Edge 10797 Drilling Inventory'!#REF!</definedName>
    <definedName name="_13__123Graph_ACHART_3" hidden="1">'[1]Edge 10797 Drilling Inventory'!#REF!</definedName>
    <definedName name="_13__123Graph_ACHART_6" hidden="1">[2]AcqSum!$AC$162:$AJ$162</definedName>
    <definedName name="_13__123Graph_LBL_BCHART_1" localSheetId="1" hidden="1">'[1]Edge 10797 Drilling Inventory'!#REF!</definedName>
    <definedName name="_13__123Graph_LBL_BCHART_1" localSheetId="2" hidden="1">'[1]Edge 10797 Drilling Inventory'!#REF!</definedName>
    <definedName name="_13__123Graph_LBL_BCHART_1" localSheetId="6" hidden="1">'[1]Edge 10797 Drilling Inventory'!#REF!</definedName>
    <definedName name="_13__123Graph_LBL_BCHART_1" localSheetId="0" hidden="1">'[1]Edge 10797 Drilling Inventory'!#REF!</definedName>
    <definedName name="_13__123Graph_LBL_BCHART_1" localSheetId="4" hidden="1">'[1]Edge 10797 Drilling Inventory'!#REF!</definedName>
    <definedName name="_13__123Graph_LBL_BCHART_1" localSheetId="3" hidden="1">'[1]Edge 10797 Drilling Inventory'!#REF!</definedName>
    <definedName name="_13__123Graph_LBL_BCHART_1" hidden="1">'[1]Edge 10797 Drilling Inventory'!#REF!</definedName>
    <definedName name="_13__123Graph_LBL_BCHART_2" localSheetId="1" hidden="1">'[1]Edge 10797 Drilling Inventory'!#REF!</definedName>
    <definedName name="_13__123Graph_LBL_BCHART_2" localSheetId="2" hidden="1">'[1]Edge 10797 Drilling Inventory'!#REF!</definedName>
    <definedName name="_13__123Graph_LBL_BCHART_2" localSheetId="6" hidden="1">'[1]Edge 10797 Drilling Inventory'!#REF!</definedName>
    <definedName name="_13__123Graph_LBL_BCHART_2" localSheetId="0" hidden="1">'[1]Edge 10797 Drilling Inventory'!#REF!</definedName>
    <definedName name="_13__123Graph_LBL_BCHART_2" localSheetId="4" hidden="1">'[1]Edge 10797 Drilling Inventory'!#REF!</definedName>
    <definedName name="_13__123Graph_LBL_BCHART_2" localSheetId="3" hidden="1">'[1]Edge 10797 Drilling Inventory'!#REF!</definedName>
    <definedName name="_13__123Graph_LBL_BCHART_2" hidden="1">'[1]Edge 10797 Drilling Inventory'!#REF!</definedName>
    <definedName name="_132__123Graph_LBL_BCHART_1" localSheetId="1" hidden="1">'[1]Edge 10797 Drilling Inventory'!#REF!</definedName>
    <definedName name="_132__123Graph_LBL_BCHART_1" localSheetId="2" hidden="1">'[1]Edge 10797 Drilling Inventory'!#REF!</definedName>
    <definedName name="_132__123Graph_LBL_BCHART_1" localSheetId="6" hidden="1">'[1]Edge 10797 Drilling Inventory'!#REF!</definedName>
    <definedName name="_132__123Graph_LBL_BCHART_1" localSheetId="3" hidden="1">'[1]Edge 10797 Drilling Inventory'!#REF!</definedName>
    <definedName name="_132__123Graph_LBL_BCHART_1" hidden="1">'[1]Edge 10797 Drilling Inventory'!#REF!</definedName>
    <definedName name="_132__123Graph_XCHART_3" localSheetId="1" hidden="1">'[1]Edge 10797 Drilling Inventory'!#REF!</definedName>
    <definedName name="_132__123Graph_XCHART_3" localSheetId="2" hidden="1">'[1]Edge 10797 Drilling Inventory'!#REF!</definedName>
    <definedName name="_132__123Graph_XCHART_3" localSheetId="6" hidden="1">'[1]Edge 10797 Drilling Inventory'!#REF!</definedName>
    <definedName name="_132__123Graph_XCHART_3" localSheetId="3" hidden="1">'[1]Edge 10797 Drilling Inventory'!#REF!</definedName>
    <definedName name="_132__123Graph_XCHART_3" hidden="1">'[1]Edge 10797 Drilling Inventory'!#REF!</definedName>
    <definedName name="_139__123Graph_XCHART_4" localSheetId="1" hidden="1">'[1]Edge 10797 Drilling Inventory'!#REF!</definedName>
    <definedName name="_139__123Graph_XCHART_4" localSheetId="2" hidden="1">'[1]Edge 10797 Drilling Inventory'!#REF!</definedName>
    <definedName name="_139__123Graph_XCHART_4" localSheetId="3" hidden="1">'[1]Edge 10797 Drilling Inventory'!#REF!</definedName>
    <definedName name="_139__123Graph_XCHART_4" hidden="1">'[1]Edge 10797 Drilling Inventory'!#REF!</definedName>
    <definedName name="_13I" localSheetId="1">'[1]Income Statement'!#REF!</definedName>
    <definedName name="_13I" localSheetId="2">'[1]Income Statement'!#REF!</definedName>
    <definedName name="_13I" localSheetId="3">'[1]Income Statement'!#REF!</definedName>
    <definedName name="_13I">'[1]Income Statement'!#REF!</definedName>
    <definedName name="_14__123Graph_ACHART_7" hidden="1">[2]AcqSum!$AF$166:$AJ$166</definedName>
    <definedName name="_14__123Graph_LBL_BCHART_2" localSheetId="1" hidden="1">'[1]Edge 10797 Drilling Inventory'!#REF!</definedName>
    <definedName name="_14__123Graph_LBL_BCHART_2" localSheetId="2" hidden="1">'[1]Edge 10797 Drilling Inventory'!#REF!</definedName>
    <definedName name="_14__123Graph_LBL_BCHART_2" localSheetId="6" hidden="1">'[1]Edge 10797 Drilling Inventory'!#REF!</definedName>
    <definedName name="_14__123Graph_LBL_BCHART_2" localSheetId="0" hidden="1">'[1]Edge 10797 Drilling Inventory'!#REF!</definedName>
    <definedName name="_14__123Graph_LBL_BCHART_2" localSheetId="4" hidden="1">'[1]Edge 10797 Drilling Inventory'!#REF!</definedName>
    <definedName name="_14__123Graph_LBL_BCHART_2" localSheetId="3" hidden="1">'[1]Edge 10797 Drilling Inventory'!#REF!</definedName>
    <definedName name="_14__123Graph_LBL_BCHART_2" hidden="1">'[1]Edge 10797 Drilling Inventory'!#REF!</definedName>
    <definedName name="_14__123Graph_LBL_BCHART_3" localSheetId="1" hidden="1">'[1]Edge 10797 Drilling Inventory'!#REF!</definedName>
    <definedName name="_14__123Graph_LBL_BCHART_3" localSheetId="2" hidden="1">'[1]Edge 10797 Drilling Inventory'!#REF!</definedName>
    <definedName name="_14__123Graph_LBL_BCHART_3" localSheetId="6" hidden="1">'[1]Edge 10797 Drilling Inventory'!#REF!</definedName>
    <definedName name="_14__123Graph_LBL_BCHART_3" localSheetId="0" hidden="1">'[1]Edge 10797 Drilling Inventory'!#REF!</definedName>
    <definedName name="_14__123Graph_LBL_BCHART_3" localSheetId="4" hidden="1">'[1]Edge 10797 Drilling Inventory'!#REF!</definedName>
    <definedName name="_14__123Graph_LBL_BCHART_3" localSheetId="3" hidden="1">'[1]Edge 10797 Drilling Inventory'!#REF!</definedName>
    <definedName name="_14__123Graph_LBL_BCHART_3" hidden="1">'[1]Edge 10797 Drilling Inventory'!#REF!</definedName>
    <definedName name="_140__123Graph_BCHART_3" localSheetId="1" hidden="1">'[1]Edge 10797 Drilling Inventory'!#REF!</definedName>
    <definedName name="_140__123Graph_BCHART_3" localSheetId="2" hidden="1">'[1]Edge 10797 Drilling Inventory'!#REF!</definedName>
    <definedName name="_140__123Graph_BCHART_3" localSheetId="6" hidden="1">'[1]Edge 10797 Drilling Inventory'!#REF!</definedName>
    <definedName name="_140__123Graph_BCHART_3" localSheetId="3" hidden="1">'[1]Edge 10797 Drilling Inventory'!#REF!</definedName>
    <definedName name="_140__123Graph_BCHART_3" hidden="1">'[1]Edge 10797 Drilling Inventory'!#REF!</definedName>
    <definedName name="_143__123Graph_LBL_BCHART_2" localSheetId="1" hidden="1">'[1]Edge 10797 Drilling Inventory'!#REF!</definedName>
    <definedName name="_143__123Graph_LBL_BCHART_2" localSheetId="2" hidden="1">'[1]Edge 10797 Drilling Inventory'!#REF!</definedName>
    <definedName name="_143__123Graph_LBL_BCHART_2" localSheetId="6" hidden="1">'[1]Edge 10797 Drilling Inventory'!#REF!</definedName>
    <definedName name="_143__123Graph_LBL_BCHART_2" localSheetId="3" hidden="1">'[1]Edge 10797 Drilling Inventory'!#REF!</definedName>
    <definedName name="_143__123Graph_LBL_BCHART_2" hidden="1">'[1]Edge 10797 Drilling Inventory'!#REF!</definedName>
    <definedName name="_15__123Graph_ACHART_8" hidden="1">[2]AcqSum!$AE$170:$AJ$170</definedName>
    <definedName name="_15__123Graph_LBL_BCHART_3" localSheetId="1" hidden="1">'[1]Edge 10797 Drilling Inventory'!#REF!</definedName>
    <definedName name="_15__123Graph_LBL_BCHART_3" localSheetId="2" hidden="1">'[1]Edge 10797 Drilling Inventory'!#REF!</definedName>
    <definedName name="_15__123Graph_LBL_BCHART_3" localSheetId="6" hidden="1">'[1]Edge 10797 Drilling Inventory'!#REF!</definedName>
    <definedName name="_15__123Graph_LBL_BCHART_3" localSheetId="0" hidden="1">'[1]Edge 10797 Drilling Inventory'!#REF!</definedName>
    <definedName name="_15__123Graph_LBL_BCHART_3" localSheetId="4" hidden="1">'[1]Edge 10797 Drilling Inventory'!#REF!</definedName>
    <definedName name="_15__123Graph_LBL_BCHART_3" localSheetId="3" hidden="1">'[1]Edge 10797 Drilling Inventory'!#REF!</definedName>
    <definedName name="_15__123Graph_LBL_BCHART_3" hidden="1">'[1]Edge 10797 Drilling Inventory'!#REF!</definedName>
    <definedName name="_15__123Graph_XCHART_1" localSheetId="1" hidden="1">'[1]Edge 10797 Drilling Inventory'!#REF!</definedName>
    <definedName name="_15__123Graph_XCHART_1" localSheetId="2" hidden="1">'[1]Edge 10797 Drilling Inventory'!#REF!</definedName>
    <definedName name="_15__123Graph_XCHART_1" localSheetId="6" hidden="1">'[1]Edge 10797 Drilling Inventory'!#REF!</definedName>
    <definedName name="_15__123Graph_XCHART_1" localSheetId="0" hidden="1">'[1]Edge 10797 Drilling Inventory'!#REF!</definedName>
    <definedName name="_15__123Graph_XCHART_1" localSheetId="4" hidden="1">'[1]Edge 10797 Drilling Inventory'!#REF!</definedName>
    <definedName name="_15__123Graph_XCHART_1" localSheetId="3" hidden="1">'[1]Edge 10797 Drilling Inventory'!#REF!</definedName>
    <definedName name="_15__123Graph_XCHART_1" hidden="1">'[1]Edge 10797 Drilling Inventory'!#REF!</definedName>
    <definedName name="_154__123Graph_LBL_BCHART_3" localSheetId="1" hidden="1">'[1]Edge 10797 Drilling Inventory'!#REF!</definedName>
    <definedName name="_154__123Graph_LBL_BCHART_3" localSheetId="2" hidden="1">'[1]Edge 10797 Drilling Inventory'!#REF!</definedName>
    <definedName name="_154__123Graph_LBL_BCHART_3" localSheetId="6" hidden="1">'[1]Edge 10797 Drilling Inventory'!#REF!</definedName>
    <definedName name="_154__123Graph_LBL_BCHART_3" localSheetId="3" hidden="1">'[1]Edge 10797 Drilling Inventory'!#REF!</definedName>
    <definedName name="_154__123Graph_LBL_BCHART_3" hidden="1">'[1]Edge 10797 Drilling Inventory'!#REF!</definedName>
    <definedName name="_16__123Graph_ACHART_4" localSheetId="1" hidden="1">'[1]Edge 10797 Drilling Inventory'!#REF!</definedName>
    <definedName name="_16__123Graph_ACHART_4" localSheetId="2" hidden="1">'[1]Edge 10797 Drilling Inventory'!#REF!</definedName>
    <definedName name="_16__123Graph_ACHART_4" localSheetId="6" hidden="1">'[1]Edge 10797 Drilling Inventory'!#REF!</definedName>
    <definedName name="_16__123Graph_ACHART_4" localSheetId="3" hidden="1">'[1]Edge 10797 Drilling Inventory'!#REF!</definedName>
    <definedName name="_16__123Graph_ACHART_4" hidden="1">'[1]Edge 10797 Drilling Inventory'!#REF!</definedName>
    <definedName name="_16__123Graph_ACHART_9" hidden="1">[3]Arbitrage!$G$85:$G$94</definedName>
    <definedName name="_16__123Graph_XCHART_1" localSheetId="1" hidden="1">'[1]Edge 10797 Drilling Inventory'!#REF!</definedName>
    <definedName name="_16__123Graph_XCHART_1" localSheetId="2" hidden="1">'[1]Edge 10797 Drilling Inventory'!#REF!</definedName>
    <definedName name="_16__123Graph_XCHART_1" localSheetId="6" hidden="1">'[1]Edge 10797 Drilling Inventory'!#REF!</definedName>
    <definedName name="_16__123Graph_XCHART_1" localSheetId="0" hidden="1">'[1]Edge 10797 Drilling Inventory'!#REF!</definedName>
    <definedName name="_16__123Graph_XCHART_1" localSheetId="4" hidden="1">'[1]Edge 10797 Drilling Inventory'!#REF!</definedName>
    <definedName name="_16__123Graph_XCHART_1" localSheetId="3" hidden="1">'[1]Edge 10797 Drilling Inventory'!#REF!</definedName>
    <definedName name="_16__123Graph_XCHART_1" hidden="1">'[1]Edge 10797 Drilling Inventory'!#REF!</definedName>
    <definedName name="_16__123Graph_XCHART_2" localSheetId="1" hidden="1">'[1]Edge 10797 Drilling Inventory'!#REF!</definedName>
    <definedName name="_16__123Graph_XCHART_2" localSheetId="2" hidden="1">'[1]Edge 10797 Drilling Inventory'!#REF!</definedName>
    <definedName name="_16__123Graph_XCHART_2" localSheetId="6" hidden="1">'[1]Edge 10797 Drilling Inventory'!#REF!</definedName>
    <definedName name="_16__123Graph_XCHART_2" localSheetId="0" hidden="1">'[1]Edge 10797 Drilling Inventory'!#REF!</definedName>
    <definedName name="_16__123Graph_XCHART_2" localSheetId="4" hidden="1">'[1]Edge 10797 Drilling Inventory'!#REF!</definedName>
    <definedName name="_16__123Graph_XCHART_2" localSheetId="3" hidden="1">'[1]Edge 10797 Drilling Inventory'!#REF!</definedName>
    <definedName name="_16__123Graph_XCHART_2" hidden="1">'[1]Edge 10797 Drilling Inventory'!#REF!</definedName>
    <definedName name="_160__123Graph_LBL_ACHART_1" localSheetId="1" hidden="1">'[1]Edge 10797 Drilling Inventory'!#REF!</definedName>
    <definedName name="_160__123Graph_LBL_ACHART_1" localSheetId="2" hidden="1">'[1]Edge 10797 Drilling Inventory'!#REF!</definedName>
    <definedName name="_160__123Graph_LBL_ACHART_1" localSheetId="6" hidden="1">'[1]Edge 10797 Drilling Inventory'!#REF!</definedName>
    <definedName name="_160__123Graph_LBL_ACHART_1" localSheetId="3" hidden="1">'[1]Edge 10797 Drilling Inventory'!#REF!</definedName>
    <definedName name="_160__123Graph_LBL_ACHART_1" hidden="1">'[1]Edge 10797 Drilling Inventory'!#REF!</definedName>
    <definedName name="_165__123Graph_XCHART_1" localSheetId="1" hidden="1">'[1]Edge 10797 Drilling Inventory'!#REF!</definedName>
    <definedName name="_165__123Graph_XCHART_1" localSheetId="2" hidden="1">'[1]Edge 10797 Drilling Inventory'!#REF!</definedName>
    <definedName name="_165__123Graph_XCHART_1" localSheetId="6" hidden="1">'[1]Edge 10797 Drilling Inventory'!#REF!</definedName>
    <definedName name="_165__123Graph_XCHART_1" localSheetId="3" hidden="1">'[1]Edge 10797 Drilling Inventory'!#REF!</definedName>
    <definedName name="_165__123Graph_XCHART_1" hidden="1">'[1]Edge 10797 Drilling Inventory'!#REF!</definedName>
    <definedName name="_17__123Graph_BCHART_1" hidden="1">[2]AcqSum!$AC$135:$AJ$135</definedName>
    <definedName name="_17__123Graph_XCHART_2" localSheetId="1" hidden="1">'[1]Edge 10797 Drilling Inventory'!#REF!</definedName>
    <definedName name="_17__123Graph_XCHART_2" localSheetId="2" hidden="1">'[1]Edge 10797 Drilling Inventory'!#REF!</definedName>
    <definedName name="_17__123Graph_XCHART_2" localSheetId="6" hidden="1">'[1]Edge 10797 Drilling Inventory'!#REF!</definedName>
    <definedName name="_17__123Graph_XCHART_2" localSheetId="0" hidden="1">'[1]Edge 10797 Drilling Inventory'!#REF!</definedName>
    <definedName name="_17__123Graph_XCHART_2" localSheetId="4" hidden="1">'[1]Edge 10797 Drilling Inventory'!#REF!</definedName>
    <definedName name="_17__123Graph_XCHART_2" localSheetId="3" hidden="1">'[1]Edge 10797 Drilling Inventory'!#REF!</definedName>
    <definedName name="_17__123Graph_XCHART_2" hidden="1">'[1]Edge 10797 Drilling Inventory'!#REF!</definedName>
    <definedName name="_17__123Graph_XCHART_3" localSheetId="1" hidden="1">'[1]Edge 10797 Drilling Inventory'!#REF!</definedName>
    <definedName name="_17__123Graph_XCHART_3" localSheetId="2" hidden="1">'[1]Edge 10797 Drilling Inventory'!#REF!</definedName>
    <definedName name="_17__123Graph_XCHART_3" localSheetId="6" hidden="1">'[1]Edge 10797 Drilling Inventory'!#REF!</definedName>
    <definedName name="_17__123Graph_XCHART_3" localSheetId="0" hidden="1">'[1]Edge 10797 Drilling Inventory'!#REF!</definedName>
    <definedName name="_17__123Graph_XCHART_3" localSheetId="4" hidden="1">'[1]Edge 10797 Drilling Inventory'!#REF!</definedName>
    <definedName name="_17__123Graph_XCHART_3" localSheetId="3" hidden="1">'[1]Edge 10797 Drilling Inventory'!#REF!</definedName>
    <definedName name="_17__123Graph_XCHART_3" hidden="1">'[1]Edge 10797 Drilling Inventory'!#REF!</definedName>
    <definedName name="_176__123Graph_XCHART_2" localSheetId="1" hidden="1">'[1]Edge 10797 Drilling Inventory'!#REF!</definedName>
    <definedName name="_176__123Graph_XCHART_2" localSheetId="2" hidden="1">'[1]Edge 10797 Drilling Inventory'!#REF!</definedName>
    <definedName name="_176__123Graph_XCHART_2" localSheetId="6" hidden="1">'[1]Edge 10797 Drilling Inventory'!#REF!</definedName>
    <definedName name="_176__123Graph_XCHART_2" localSheetId="3" hidden="1">'[1]Edge 10797 Drilling Inventory'!#REF!</definedName>
    <definedName name="_176__123Graph_XCHART_2" hidden="1">'[1]Edge 10797 Drilling Inventory'!#REF!</definedName>
    <definedName name="_18__123Graph_ACHART_2" localSheetId="1" hidden="1">[1]Sheet1!#REF!</definedName>
    <definedName name="_18__123Graph_ACHART_2" localSheetId="2" hidden="1">[1]Sheet1!#REF!</definedName>
    <definedName name="_18__123Graph_ACHART_2" localSheetId="6" hidden="1">[1]Sheet1!#REF!</definedName>
    <definedName name="_18__123Graph_ACHART_2" localSheetId="3" hidden="1">[1]Sheet1!#REF!</definedName>
    <definedName name="_18__123Graph_ACHART_2" hidden="1">[1]Sheet1!#REF!</definedName>
    <definedName name="_18__123Graph_BCHART_10" hidden="1">[3]Arbitrage!$H$85:$H$94</definedName>
    <definedName name="_18__123Graph_XCHART_3" localSheetId="1" hidden="1">'[1]Edge 10797 Drilling Inventory'!#REF!</definedName>
    <definedName name="_18__123Graph_XCHART_3" localSheetId="2" hidden="1">'[1]Edge 10797 Drilling Inventory'!#REF!</definedName>
    <definedName name="_18__123Graph_XCHART_3" localSheetId="6" hidden="1">'[1]Edge 10797 Drilling Inventory'!#REF!</definedName>
    <definedName name="_18__123Graph_XCHART_3" localSheetId="0" hidden="1">'[1]Edge 10797 Drilling Inventory'!#REF!</definedName>
    <definedName name="_18__123Graph_XCHART_3" localSheetId="4" hidden="1">'[1]Edge 10797 Drilling Inventory'!#REF!</definedName>
    <definedName name="_18__123Graph_XCHART_3" localSheetId="3" hidden="1">'[1]Edge 10797 Drilling Inventory'!#REF!</definedName>
    <definedName name="_18__123Graph_XCHART_3" hidden="1">'[1]Edge 10797 Drilling Inventory'!#REF!</definedName>
    <definedName name="_18__123Graph_XCHART_4" localSheetId="1" hidden="1">'[1]Edge 10797 Drilling Inventory'!#REF!</definedName>
    <definedName name="_18__123Graph_XCHART_4" localSheetId="2" hidden="1">'[1]Edge 10797 Drilling Inventory'!#REF!</definedName>
    <definedName name="_18__123Graph_XCHART_4" localSheetId="6" hidden="1">'[1]Edge 10797 Drilling Inventory'!#REF!</definedName>
    <definedName name="_18__123Graph_XCHART_4" localSheetId="0" hidden="1">'[1]Edge 10797 Drilling Inventory'!#REF!</definedName>
    <definedName name="_18__123Graph_XCHART_4" localSheetId="4" hidden="1">'[1]Edge 10797 Drilling Inventory'!#REF!</definedName>
    <definedName name="_18__123Graph_XCHART_4" localSheetId="3" hidden="1">'[1]Edge 10797 Drilling Inventory'!#REF!</definedName>
    <definedName name="_18__123Graph_XCHART_4" hidden="1">'[1]Edge 10797 Drilling Inventory'!#REF!</definedName>
    <definedName name="_180__123Graph_LBL_ACHART_2" localSheetId="1" hidden="1">'[1]Edge 10797 Drilling Inventory'!#REF!</definedName>
    <definedName name="_180__123Graph_LBL_ACHART_2" localSheetId="2" hidden="1">'[1]Edge 10797 Drilling Inventory'!#REF!</definedName>
    <definedName name="_180__123Graph_LBL_ACHART_2" localSheetId="6" hidden="1">'[1]Edge 10797 Drilling Inventory'!#REF!</definedName>
    <definedName name="_180__123Graph_LBL_ACHART_2" localSheetId="3" hidden="1">'[1]Edge 10797 Drilling Inventory'!#REF!</definedName>
    <definedName name="_180__123Graph_LBL_ACHART_2" hidden="1">'[1]Edge 10797 Drilling Inventory'!#REF!</definedName>
    <definedName name="_187__123Graph_XCHART_3" localSheetId="1" hidden="1">'[1]Edge 10797 Drilling Inventory'!#REF!</definedName>
    <definedName name="_187__123Graph_XCHART_3" localSheetId="2" hidden="1">'[1]Edge 10797 Drilling Inventory'!#REF!</definedName>
    <definedName name="_187__123Graph_XCHART_3" localSheetId="6" hidden="1">'[1]Edge 10797 Drilling Inventory'!#REF!</definedName>
    <definedName name="_187__123Graph_XCHART_3" localSheetId="3" hidden="1">'[1]Edge 10797 Drilling Inventory'!#REF!</definedName>
    <definedName name="_187__123Graph_XCHART_3" hidden="1">'[1]Edge 10797 Drilling Inventory'!#REF!</definedName>
    <definedName name="_19__123Graph_BCHART_1" localSheetId="1" hidden="1">'[1]Edge 10797 Drilling Inventory'!#REF!</definedName>
    <definedName name="_19__123Graph_BCHART_1" localSheetId="2" hidden="1">'[1]Edge 10797 Drilling Inventory'!#REF!</definedName>
    <definedName name="_19__123Graph_BCHART_1" localSheetId="3" hidden="1">'[1]Edge 10797 Drilling Inventory'!#REF!</definedName>
    <definedName name="_19__123Graph_BCHART_1" hidden="1">'[1]Edge 10797 Drilling Inventory'!#REF!</definedName>
    <definedName name="_19__123Graph_BCHART_11" hidden="1">[3]Arbitrage!$F$106:$F$115</definedName>
    <definedName name="_19__123Graph_XCHART_4" localSheetId="1" hidden="1">'[1]Edge 10797 Drilling Inventory'!#REF!</definedName>
    <definedName name="_19__123Graph_XCHART_4" localSheetId="2" hidden="1">'[1]Edge 10797 Drilling Inventory'!#REF!</definedName>
    <definedName name="_19__123Graph_XCHART_4" localSheetId="6" hidden="1">'[1]Edge 10797 Drilling Inventory'!#REF!</definedName>
    <definedName name="_19__123Graph_XCHART_4" localSheetId="0" hidden="1">'[1]Edge 10797 Drilling Inventory'!#REF!</definedName>
    <definedName name="_19__123Graph_XCHART_4" localSheetId="4" hidden="1">'[1]Edge 10797 Drilling Inventory'!#REF!</definedName>
    <definedName name="_19__123Graph_XCHART_4" localSheetId="3" hidden="1">'[1]Edge 10797 Drilling Inventory'!#REF!</definedName>
    <definedName name="_19__123Graph_XCHART_4" hidden="1">'[1]Edge 10797 Drilling Inventory'!#REF!</definedName>
    <definedName name="_198__123Graph_XCHART_4" localSheetId="1" hidden="1">'[1]Edge 10797 Drilling Inventory'!#REF!</definedName>
    <definedName name="_198__123Graph_XCHART_4" localSheetId="2" hidden="1">'[1]Edge 10797 Drilling Inventory'!#REF!</definedName>
    <definedName name="_198__123Graph_XCHART_4" localSheetId="6" hidden="1">'[1]Edge 10797 Drilling Inventory'!#REF!</definedName>
    <definedName name="_198__123Graph_XCHART_4" localSheetId="0" hidden="1">'[1]Edge 10797 Drilling Inventory'!#REF!</definedName>
    <definedName name="_198__123Graph_XCHART_4" localSheetId="4" hidden="1">'[1]Edge 10797 Drilling Inventory'!#REF!</definedName>
    <definedName name="_198__123Graph_XCHART_4" localSheetId="3" hidden="1">'[1]Edge 10797 Drilling Inventory'!#REF!</definedName>
    <definedName name="_198__123Graph_XCHART_4" hidden="1">'[1]Edge 10797 Drilling Inventory'!#REF!</definedName>
    <definedName name="_2__123Graph_ACHART_1" localSheetId="1" hidden="1">'[1]Edge 10797 Drilling Inventory'!#REF!</definedName>
    <definedName name="_2__123Graph_ACHART_1" localSheetId="2" hidden="1">'[1]Edge 10797 Drilling Inventory'!#REF!</definedName>
    <definedName name="_2__123Graph_ACHART_1" localSheetId="6" hidden="1">'[1]Edge 10797 Drilling Inventory'!#REF!</definedName>
    <definedName name="_2__123Graph_ACHART_1" localSheetId="3" hidden="1">'[1]Edge 10797 Drilling Inventory'!#REF!</definedName>
    <definedName name="_2__123Graph_ACHART_1" hidden="1">'[1]Edge 10797 Drilling Inventory'!#REF!</definedName>
    <definedName name="_2__123Graph_ACHART_10" hidden="1">[3]Arbitrage!$I$85:$I$94</definedName>
    <definedName name="_2__123Graph_ACHART_2" localSheetId="1" hidden="1">'[1]Edge 10797 Drilling Inventory'!#REF!</definedName>
    <definedName name="_2__123Graph_ACHART_2" localSheetId="2" hidden="1">'[1]Edge 10797 Drilling Inventory'!#REF!</definedName>
    <definedName name="_2__123Graph_ACHART_2" localSheetId="6" hidden="1">'[1]Edge 10797 Drilling Inventory'!#REF!</definedName>
    <definedName name="_2__123Graph_ACHART_2" localSheetId="0" hidden="1">'[1]Edge 10797 Drilling Inventory'!#REF!</definedName>
    <definedName name="_2__123Graph_ACHART_2" localSheetId="4" hidden="1">'[1]Edge 10797 Drilling Inventory'!#REF!</definedName>
    <definedName name="_2__123Graph_ACHART_2" localSheetId="3" hidden="1">'[1]Edge 10797 Drilling Inventory'!#REF!</definedName>
    <definedName name="_2__123Graph_ACHART_2" hidden="1">'[1]Edge 10797 Drilling Inventory'!#REF!</definedName>
    <definedName name="_2__FDSAUDITLINK__" localSheetId="1"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2"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6"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0"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4"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3"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localSheetId="7" hidden="1">{"fdsup://Directions/FactSet Auditing Viewer?action=AUDIT_VALUE&amp;DB=129&amp;ID1=40537Q20&amp;VALUEID=02001&amp;SDATE=2009&amp;PERIODTYPE=ANN_STD&amp;SCFT=3&amp;window=popup_no_bar&amp;width=385&amp;height=120&amp;START_MAXIMIZED=FALSE&amp;creator=factset&amp;display_string=Audit"}</definedName>
    <definedName name="_2__FDSAUDITLINK__" hidden="1">{"fdsup://Directions/FactSet Auditing Viewer?action=AUDIT_VALUE&amp;DB=129&amp;ID1=40537Q20&amp;VALUEID=02001&amp;SDATE=2009&amp;PERIODTYPE=ANN_STD&amp;SCFT=3&amp;window=popup_no_bar&amp;width=385&amp;height=120&amp;START_MAXIMIZED=FALSE&amp;creator=factset&amp;display_string=Audit"}</definedName>
    <definedName name="_2_0I" localSheetId="1">'[1]Income Statement'!#REF!</definedName>
    <definedName name="_2_0I" localSheetId="2">'[1]Income Statement'!#REF!</definedName>
    <definedName name="_2_0I" localSheetId="3">'[1]Income Statement'!#REF!</definedName>
    <definedName name="_2_0I">'[1]Income Statement'!#REF!</definedName>
    <definedName name="_20__123Graph_ACHART_1" localSheetId="1" hidden="1">'[1]Edge 10797 Drilling Inventory'!#REF!</definedName>
    <definedName name="_20__123Graph_ACHART_1" localSheetId="2" hidden="1">'[1]Edge 10797 Drilling Inventory'!#REF!</definedName>
    <definedName name="_20__123Graph_ACHART_1" localSheetId="3" hidden="1">'[1]Edge 10797 Drilling Inventory'!#REF!</definedName>
    <definedName name="_20__123Graph_ACHART_1" hidden="1">'[1]Edge 10797 Drilling Inventory'!#REF!</definedName>
    <definedName name="_20__123Graph_BCHART_1" localSheetId="1" hidden="1">'[1]Edge 10797 Drilling Inventory'!#REF!</definedName>
    <definedName name="_20__123Graph_BCHART_1" localSheetId="2" hidden="1">'[1]Edge 10797 Drilling Inventory'!#REF!</definedName>
    <definedName name="_20__123Graph_BCHART_1" localSheetId="3" hidden="1">'[1]Edge 10797 Drilling Inventory'!#REF!</definedName>
    <definedName name="_20__123Graph_BCHART_1" hidden="1">'[1]Edge 10797 Drilling Inventory'!#REF!</definedName>
    <definedName name="_20__123Graph_BCHART_12" hidden="1">[3]Arbitrage!$H$106:$H$115</definedName>
    <definedName name="_200__123Graph_LBL_ACHART_3" localSheetId="1" hidden="1">'[1]Edge 10797 Drilling Inventory'!#REF!</definedName>
    <definedName name="_200__123Graph_LBL_ACHART_3" localSheetId="2" hidden="1">'[1]Edge 10797 Drilling Inventory'!#REF!</definedName>
    <definedName name="_200__123Graph_LBL_ACHART_3" localSheetId="6" hidden="1">'[1]Edge 10797 Drilling Inventory'!#REF!</definedName>
    <definedName name="_200__123Graph_LBL_ACHART_3" localSheetId="0" hidden="1">'[1]Edge 10797 Drilling Inventory'!#REF!</definedName>
    <definedName name="_200__123Graph_LBL_ACHART_3" localSheetId="4" hidden="1">'[1]Edge 10797 Drilling Inventory'!#REF!</definedName>
    <definedName name="_200__123Graph_LBL_ACHART_3" localSheetId="3" hidden="1">'[1]Edge 10797 Drilling Inventory'!#REF!</definedName>
    <definedName name="_200__123Graph_LBL_ACHART_3" hidden="1">'[1]Edge 10797 Drilling Inventory'!#REF!</definedName>
    <definedName name="_21__123Graph_BCHART_13" hidden="1">[3]Arbitrage!$F$127:$F$136</definedName>
    <definedName name="_22__123Graph_ACHART_2" localSheetId="1" hidden="1">'[1]Edge 10797 Drilling Inventory'!#REF!</definedName>
    <definedName name="_22__123Graph_ACHART_2" localSheetId="2" hidden="1">'[1]Edge 10797 Drilling Inventory'!#REF!</definedName>
    <definedName name="_22__123Graph_ACHART_2" localSheetId="6" hidden="1">'[1]Edge 10797 Drilling Inventory'!#REF!</definedName>
    <definedName name="_22__123Graph_ACHART_2" localSheetId="0" hidden="1">'[1]Edge 10797 Drilling Inventory'!#REF!</definedName>
    <definedName name="_22__123Graph_ACHART_2" localSheetId="4" hidden="1">'[1]Edge 10797 Drilling Inventory'!#REF!</definedName>
    <definedName name="_22__123Graph_ACHART_2" localSheetId="3" hidden="1">'[1]Edge 10797 Drilling Inventory'!#REF!</definedName>
    <definedName name="_22__123Graph_ACHART_2" hidden="1">'[1]Edge 10797 Drilling Inventory'!#REF!</definedName>
    <definedName name="_22__123Graph_BCHART_14" hidden="1">[3]Arbitrage!$H$127:$H$136</definedName>
    <definedName name="_22__123Graph_BCHART_2" localSheetId="1" hidden="1">'[1]Edge 10797 Drilling Inventory'!#REF!</definedName>
    <definedName name="_22__123Graph_BCHART_2" localSheetId="2" hidden="1">'[1]Edge 10797 Drilling Inventory'!#REF!</definedName>
    <definedName name="_22__123Graph_BCHART_2" localSheetId="6" hidden="1">'[1]Edge 10797 Drilling Inventory'!#REF!</definedName>
    <definedName name="_22__123Graph_BCHART_2" localSheetId="0" hidden="1">'[1]Edge 10797 Drilling Inventory'!#REF!</definedName>
    <definedName name="_22__123Graph_BCHART_2" localSheetId="4" hidden="1">'[1]Edge 10797 Drilling Inventory'!#REF!</definedName>
    <definedName name="_22__123Graph_BCHART_2" localSheetId="3" hidden="1">'[1]Edge 10797 Drilling Inventory'!#REF!</definedName>
    <definedName name="_22__123Graph_BCHART_2" hidden="1">'[1]Edge 10797 Drilling Inventory'!#REF!</definedName>
    <definedName name="_220__123Graph_LBL_ACHART_4" localSheetId="1" hidden="1">'[1]Edge 10797 Drilling Inventory'!#REF!</definedName>
    <definedName name="_220__123Graph_LBL_ACHART_4" localSheetId="2" hidden="1">'[1]Edge 10797 Drilling Inventory'!#REF!</definedName>
    <definedName name="_220__123Graph_LBL_ACHART_4" localSheetId="6" hidden="1">'[1]Edge 10797 Drilling Inventory'!#REF!</definedName>
    <definedName name="_220__123Graph_LBL_ACHART_4" localSheetId="0" hidden="1">'[1]Edge 10797 Drilling Inventory'!#REF!</definedName>
    <definedName name="_220__123Graph_LBL_ACHART_4" localSheetId="4" hidden="1">'[1]Edge 10797 Drilling Inventory'!#REF!</definedName>
    <definedName name="_220__123Graph_LBL_ACHART_4" localSheetId="3" hidden="1">'[1]Edge 10797 Drilling Inventory'!#REF!</definedName>
    <definedName name="_220__123Graph_LBL_ACHART_4" hidden="1">'[1]Edge 10797 Drilling Inventory'!#REF!</definedName>
    <definedName name="_23__123Graph_BCHART_15" hidden="1">[3]Arbitrage!$F$148:$F$157</definedName>
    <definedName name="_24__123Graph_ACHART_3" localSheetId="1" hidden="1">[1]Sheet1!#REF!</definedName>
    <definedName name="_24__123Graph_ACHART_3" localSheetId="2" hidden="1">[1]Sheet1!#REF!</definedName>
    <definedName name="_24__123Graph_ACHART_3" localSheetId="6" hidden="1">[1]Sheet1!#REF!</definedName>
    <definedName name="_24__123Graph_ACHART_3" localSheetId="0" hidden="1">[1]Sheet1!#REF!</definedName>
    <definedName name="_24__123Graph_ACHART_3" localSheetId="4" hidden="1">[1]Sheet1!#REF!</definedName>
    <definedName name="_24__123Graph_ACHART_3" localSheetId="3" hidden="1">[1]Sheet1!#REF!</definedName>
    <definedName name="_24__123Graph_ACHART_3" hidden="1">[1]Sheet1!#REF!</definedName>
    <definedName name="_24__123Graph_BCHART_16" hidden="1">[3]Arbitrage!$H$148:$H$157</definedName>
    <definedName name="_24__123Graph_BCHART_2" localSheetId="1" hidden="1">'[1]Edge 10797 Drilling Inventory'!#REF!</definedName>
    <definedName name="_24__123Graph_BCHART_2" localSheetId="2" hidden="1">'[1]Edge 10797 Drilling Inventory'!#REF!</definedName>
    <definedName name="_24__123Graph_BCHART_2" localSheetId="6" hidden="1">'[1]Edge 10797 Drilling Inventory'!#REF!</definedName>
    <definedName name="_24__123Graph_BCHART_2" localSheetId="0" hidden="1">'[1]Edge 10797 Drilling Inventory'!#REF!</definedName>
    <definedName name="_24__123Graph_BCHART_2" localSheetId="4" hidden="1">'[1]Edge 10797 Drilling Inventory'!#REF!</definedName>
    <definedName name="_24__123Graph_BCHART_2" localSheetId="3" hidden="1">'[1]Edge 10797 Drilling Inventory'!#REF!</definedName>
    <definedName name="_24__123Graph_BCHART_2" hidden="1">'[1]Edge 10797 Drilling Inventory'!#REF!</definedName>
    <definedName name="_240__123Graph_LBL_BCHART_1" localSheetId="1" hidden="1">'[1]Edge 10797 Drilling Inventory'!#REF!</definedName>
    <definedName name="_240__123Graph_LBL_BCHART_1" localSheetId="2" hidden="1">'[1]Edge 10797 Drilling Inventory'!#REF!</definedName>
    <definedName name="_240__123Graph_LBL_BCHART_1" localSheetId="6" hidden="1">'[1]Edge 10797 Drilling Inventory'!#REF!</definedName>
    <definedName name="_240__123Graph_LBL_BCHART_1" localSheetId="0" hidden="1">'[1]Edge 10797 Drilling Inventory'!#REF!</definedName>
    <definedName name="_240__123Graph_LBL_BCHART_1" localSheetId="4" hidden="1">'[1]Edge 10797 Drilling Inventory'!#REF!</definedName>
    <definedName name="_240__123Graph_LBL_BCHART_1" localSheetId="3" hidden="1">'[1]Edge 10797 Drilling Inventory'!#REF!</definedName>
    <definedName name="_240__123Graph_LBL_BCHART_1" hidden="1">'[1]Edge 10797 Drilling Inventory'!#REF!</definedName>
    <definedName name="_25__123Graph_BCHART_2" hidden="1">[2]AcqSum!$AC$142:$AJ$142</definedName>
    <definedName name="_25__123Graph_BCHART_3" localSheetId="1" hidden="1">'[1]Edge 10797 Drilling Inventory'!#REF!</definedName>
    <definedName name="_25__123Graph_BCHART_3" localSheetId="2" hidden="1">'[1]Edge 10797 Drilling Inventory'!#REF!</definedName>
    <definedName name="_25__123Graph_BCHART_3" localSheetId="6" hidden="1">'[1]Edge 10797 Drilling Inventory'!#REF!</definedName>
    <definedName name="_25__123Graph_BCHART_3" localSheetId="0" hidden="1">'[1]Edge 10797 Drilling Inventory'!#REF!</definedName>
    <definedName name="_25__123Graph_BCHART_3" localSheetId="4" hidden="1">'[1]Edge 10797 Drilling Inventory'!#REF!</definedName>
    <definedName name="_25__123Graph_BCHART_3" localSheetId="3" hidden="1">'[1]Edge 10797 Drilling Inventory'!#REF!</definedName>
    <definedName name="_25__123Graph_BCHART_3" hidden="1">'[1]Edge 10797 Drilling Inventory'!#REF!</definedName>
    <definedName name="_26__123Graph_BCHART_3" hidden="1">[2]AcqSum!$AC$145:$AJ$145</definedName>
    <definedName name="_260__123Graph_LBL_BCHART_2" localSheetId="1" hidden="1">'[1]Edge 10797 Drilling Inventory'!#REF!</definedName>
    <definedName name="_260__123Graph_LBL_BCHART_2" localSheetId="2" hidden="1">'[1]Edge 10797 Drilling Inventory'!#REF!</definedName>
    <definedName name="_260__123Graph_LBL_BCHART_2" localSheetId="6" hidden="1">'[1]Edge 10797 Drilling Inventory'!#REF!</definedName>
    <definedName name="_260__123Graph_LBL_BCHART_2" localSheetId="0" hidden="1">'[1]Edge 10797 Drilling Inventory'!#REF!</definedName>
    <definedName name="_260__123Graph_LBL_BCHART_2" localSheetId="4" hidden="1">'[1]Edge 10797 Drilling Inventory'!#REF!</definedName>
    <definedName name="_260__123Graph_LBL_BCHART_2" localSheetId="3" hidden="1">'[1]Edge 10797 Drilling Inventory'!#REF!</definedName>
    <definedName name="_260__123Graph_LBL_BCHART_2" hidden="1">'[1]Edge 10797 Drilling Inventory'!#REF!</definedName>
    <definedName name="_27__123Graph_ACHART_2" localSheetId="1" hidden="1">'[1]Edge 10797 Drilling Inventory'!#REF!</definedName>
    <definedName name="_27__123Graph_ACHART_2" localSheetId="2" hidden="1">'[1]Edge 10797 Drilling Inventory'!#REF!</definedName>
    <definedName name="_27__123Graph_ACHART_2" localSheetId="6" hidden="1">'[1]Edge 10797 Drilling Inventory'!#REF!</definedName>
    <definedName name="_27__123Graph_ACHART_2" localSheetId="0" hidden="1">'[1]Edge 10797 Drilling Inventory'!#REF!</definedName>
    <definedName name="_27__123Graph_ACHART_2" localSheetId="4" hidden="1">'[1]Edge 10797 Drilling Inventory'!#REF!</definedName>
    <definedName name="_27__123Graph_ACHART_2" localSheetId="3" hidden="1">'[1]Edge 10797 Drilling Inventory'!#REF!</definedName>
    <definedName name="_27__123Graph_ACHART_2" hidden="1">'[1]Edge 10797 Drilling Inventory'!#REF!</definedName>
    <definedName name="_27__123Graph_BCHART_4" hidden="1">[2]AcqSum!$AC$148:$AJ$148</definedName>
    <definedName name="_28__123Graph_BCHART_3" localSheetId="1" hidden="1">'[1]Edge 10797 Drilling Inventory'!#REF!</definedName>
    <definedName name="_28__123Graph_BCHART_3" localSheetId="2" hidden="1">'[1]Edge 10797 Drilling Inventory'!#REF!</definedName>
    <definedName name="_28__123Graph_BCHART_3" localSheetId="6" hidden="1">'[1]Edge 10797 Drilling Inventory'!#REF!</definedName>
    <definedName name="_28__123Graph_BCHART_3" localSheetId="0" hidden="1">'[1]Edge 10797 Drilling Inventory'!#REF!</definedName>
    <definedName name="_28__123Graph_BCHART_3" localSheetId="4" hidden="1">'[1]Edge 10797 Drilling Inventory'!#REF!</definedName>
    <definedName name="_28__123Graph_BCHART_3" localSheetId="3" hidden="1">'[1]Edge 10797 Drilling Inventory'!#REF!</definedName>
    <definedName name="_28__123Graph_BCHART_3" hidden="1">'[1]Edge 10797 Drilling Inventory'!#REF!</definedName>
    <definedName name="_28__123Graph_BCHART_5" hidden="1">[2]AcqSum!$AF$152:$AF$152</definedName>
    <definedName name="_28__123Graph_LBL_ACHART_1" localSheetId="1" hidden="1">'[1]Edge 10797 Drilling Inventory'!#REF!</definedName>
    <definedName name="_28__123Graph_LBL_ACHART_1" localSheetId="2" hidden="1">'[1]Edge 10797 Drilling Inventory'!#REF!</definedName>
    <definedName name="_28__123Graph_LBL_ACHART_1" localSheetId="6" hidden="1">'[1]Edge 10797 Drilling Inventory'!#REF!</definedName>
    <definedName name="_28__123Graph_LBL_ACHART_1" localSheetId="0" hidden="1">'[1]Edge 10797 Drilling Inventory'!#REF!</definedName>
    <definedName name="_28__123Graph_LBL_ACHART_1" localSheetId="4" hidden="1">'[1]Edge 10797 Drilling Inventory'!#REF!</definedName>
    <definedName name="_28__123Graph_LBL_ACHART_1" localSheetId="3" hidden="1">'[1]Edge 10797 Drilling Inventory'!#REF!</definedName>
    <definedName name="_28__123Graph_LBL_ACHART_1" hidden="1">'[1]Edge 10797 Drilling Inventory'!#REF!</definedName>
    <definedName name="_280__123Graph_LBL_BCHART_3" localSheetId="1" hidden="1">'[1]Edge 10797 Drilling Inventory'!#REF!</definedName>
    <definedName name="_280__123Graph_LBL_BCHART_3" localSheetId="2" hidden="1">'[1]Edge 10797 Drilling Inventory'!#REF!</definedName>
    <definedName name="_280__123Graph_LBL_BCHART_3" localSheetId="6" hidden="1">'[1]Edge 10797 Drilling Inventory'!#REF!</definedName>
    <definedName name="_280__123Graph_LBL_BCHART_3" localSheetId="0" hidden="1">'[1]Edge 10797 Drilling Inventory'!#REF!</definedName>
    <definedName name="_280__123Graph_LBL_BCHART_3" localSheetId="4" hidden="1">'[1]Edge 10797 Drilling Inventory'!#REF!</definedName>
    <definedName name="_280__123Graph_LBL_BCHART_3" localSheetId="3" hidden="1">'[1]Edge 10797 Drilling Inventory'!#REF!</definedName>
    <definedName name="_280__123Graph_LBL_BCHART_3" hidden="1">'[1]Edge 10797 Drilling Inventory'!#REF!</definedName>
    <definedName name="_29__123Graph_BCHART_6" hidden="1">[2]AcqSum!$AC$163:$AJ$163</definedName>
    <definedName name="_3__123Graph_ACHART_11" hidden="1">[3]Arbitrage!$G$106:$G$115</definedName>
    <definedName name="_3__123Graph_ACHART_2" localSheetId="1" hidden="1">'[1]Edge 10797 Drilling Inventory'!#REF!</definedName>
    <definedName name="_3__123Graph_ACHART_2" localSheetId="2" hidden="1">'[1]Edge 10797 Drilling Inventory'!#REF!</definedName>
    <definedName name="_3__123Graph_ACHART_2" localSheetId="6" hidden="1">'[1]Edge 10797 Drilling Inventory'!#REF!</definedName>
    <definedName name="_3__123Graph_ACHART_2" localSheetId="0" hidden="1">'[1]Edge 10797 Drilling Inventory'!#REF!</definedName>
    <definedName name="_3__123Graph_ACHART_2" localSheetId="4" hidden="1">'[1]Edge 10797 Drilling Inventory'!#REF!</definedName>
    <definedName name="_3__123Graph_ACHART_2" localSheetId="3" hidden="1">'[1]Edge 10797 Drilling Inventory'!#REF!</definedName>
    <definedName name="_3__123Graph_ACHART_2" hidden="1">'[1]Edge 10797 Drilling Inventory'!#REF!</definedName>
    <definedName name="_3__123Graph_ACHART_3" localSheetId="1" hidden="1">'[1]Edge 10797 Drilling Inventory'!#REF!</definedName>
    <definedName name="_3__123Graph_ACHART_3" localSheetId="2" hidden="1">'[1]Edge 10797 Drilling Inventory'!#REF!</definedName>
    <definedName name="_3__123Graph_ACHART_3" localSheetId="6" hidden="1">'[1]Edge 10797 Drilling Inventory'!#REF!</definedName>
    <definedName name="_3__123Graph_ACHART_3" localSheetId="0" hidden="1">'[1]Edge 10797 Drilling Inventory'!#REF!</definedName>
    <definedName name="_3__123Graph_ACHART_3" localSheetId="4" hidden="1">'[1]Edge 10797 Drilling Inventory'!#REF!</definedName>
    <definedName name="_3__123Graph_ACHART_3" localSheetId="3" hidden="1">'[1]Edge 10797 Drilling Inventory'!#REF!</definedName>
    <definedName name="_3__123Graph_ACHART_3" hidden="1">'[1]Edge 10797 Drilling Inventory'!#REF!</definedName>
    <definedName name="_3__FDSAUDITLINK__" localSheetId="1"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2"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6"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0"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4"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3"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localSheetId="7" hidden="1">{"fdsup://Directions/FactSet Auditing Viewer?action=AUDIT_VALUE&amp;DB=129&amp;ID1=40537Q20&amp;VALUEID=02001&amp;SDATE=2008&amp;PERIODTYPE=ANN_STD&amp;SCFT=3&amp;window=popup_no_bar&amp;width=385&amp;height=120&amp;START_MAXIMIZED=FALSE&amp;creator=factset&amp;display_string=Audit"}</definedName>
    <definedName name="_3__FDSAUDITLINK__" hidden="1">{"fdsup://Directions/FactSet Auditing Viewer?action=AUDIT_VALUE&amp;DB=129&amp;ID1=40537Q20&amp;VALUEID=02001&amp;SDATE=2008&amp;PERIODTYPE=ANN_STD&amp;SCFT=3&amp;window=popup_no_bar&amp;width=385&amp;height=120&amp;START_MAXIMIZED=FALSE&amp;creator=factset&amp;display_string=Audit"}</definedName>
    <definedName name="_3_0I" localSheetId="1">'[1]Income Statement'!#REF!</definedName>
    <definedName name="_3_0I" localSheetId="2">'[1]Income Statement'!#REF!</definedName>
    <definedName name="_3_0I" localSheetId="3">'[1]Income Statement'!#REF!</definedName>
    <definedName name="_3_0I">'[1]Income Statement'!#REF!</definedName>
    <definedName name="_30__123Graph_ACHART_4" localSheetId="1" hidden="1">[1]Sheet1!#REF!</definedName>
    <definedName name="_30__123Graph_ACHART_4" localSheetId="2" hidden="1">[1]Sheet1!#REF!</definedName>
    <definedName name="_30__123Graph_ACHART_4" localSheetId="3" hidden="1">[1]Sheet1!#REF!</definedName>
    <definedName name="_30__123Graph_ACHART_4" hidden="1">[1]Sheet1!#REF!</definedName>
    <definedName name="_30__123Graph_BCHART_7" hidden="1">[2]AcqSum!$AF$167:$AJ$167</definedName>
    <definedName name="_300__123Graph_XCHART_1" localSheetId="1" hidden="1">'[1]Edge 10797 Drilling Inventory'!#REF!</definedName>
    <definedName name="_300__123Graph_XCHART_1" localSheetId="2" hidden="1">'[1]Edge 10797 Drilling Inventory'!#REF!</definedName>
    <definedName name="_300__123Graph_XCHART_1" localSheetId="6" hidden="1">'[1]Edge 10797 Drilling Inventory'!#REF!</definedName>
    <definedName name="_300__123Graph_XCHART_1" localSheetId="0" hidden="1">'[1]Edge 10797 Drilling Inventory'!#REF!</definedName>
    <definedName name="_300__123Graph_XCHART_1" localSheetId="4" hidden="1">'[1]Edge 10797 Drilling Inventory'!#REF!</definedName>
    <definedName name="_300__123Graph_XCHART_1" localSheetId="3" hidden="1">'[1]Edge 10797 Drilling Inventory'!#REF!</definedName>
    <definedName name="_300__123Graph_XCHART_1" hidden="1">'[1]Edge 10797 Drilling Inventory'!#REF!</definedName>
    <definedName name="_31__123Graph_BCHART_8" hidden="1">[3]Arbitrage!$H$64:$H$73</definedName>
    <definedName name="_31__123Graph_LBL_ACHART_2" localSheetId="1" hidden="1">'[1]Edge 10797 Drilling Inventory'!#REF!</definedName>
    <definedName name="_31__123Graph_LBL_ACHART_2" localSheetId="2" hidden="1">'[1]Edge 10797 Drilling Inventory'!#REF!</definedName>
    <definedName name="_31__123Graph_LBL_ACHART_2" localSheetId="6" hidden="1">'[1]Edge 10797 Drilling Inventory'!#REF!</definedName>
    <definedName name="_31__123Graph_LBL_ACHART_2" localSheetId="0" hidden="1">'[1]Edge 10797 Drilling Inventory'!#REF!</definedName>
    <definedName name="_31__123Graph_LBL_ACHART_2" localSheetId="4" hidden="1">'[1]Edge 10797 Drilling Inventory'!#REF!</definedName>
    <definedName name="_31__123Graph_LBL_ACHART_2" localSheetId="3" hidden="1">'[1]Edge 10797 Drilling Inventory'!#REF!</definedName>
    <definedName name="_31__123Graph_LBL_ACHART_2" hidden="1">'[1]Edge 10797 Drilling Inventory'!#REF!</definedName>
    <definedName name="_32__123Graph_BCHART_9" hidden="1">[3]Arbitrage!$F$85:$F$94</definedName>
    <definedName name="_32__123Graph_LBL_ACHART_1" localSheetId="1" hidden="1">'[1]Edge 10797 Drilling Inventory'!#REF!</definedName>
    <definedName name="_32__123Graph_LBL_ACHART_1" localSheetId="2" hidden="1">'[1]Edge 10797 Drilling Inventory'!#REF!</definedName>
    <definedName name="_32__123Graph_LBL_ACHART_1" localSheetId="6" hidden="1">'[1]Edge 10797 Drilling Inventory'!#REF!</definedName>
    <definedName name="_32__123Graph_LBL_ACHART_1" localSheetId="0" hidden="1">'[1]Edge 10797 Drilling Inventory'!#REF!</definedName>
    <definedName name="_32__123Graph_LBL_ACHART_1" localSheetId="4" hidden="1">'[1]Edge 10797 Drilling Inventory'!#REF!</definedName>
    <definedName name="_32__123Graph_LBL_ACHART_1" localSheetId="3" hidden="1">'[1]Edge 10797 Drilling Inventory'!#REF!</definedName>
    <definedName name="_32__123Graph_LBL_ACHART_1" hidden="1">'[1]Edge 10797 Drilling Inventory'!#REF!</definedName>
    <definedName name="_320__123Graph_XCHART_2" localSheetId="1" hidden="1">'[1]Edge 10797 Drilling Inventory'!#REF!</definedName>
    <definedName name="_320__123Graph_XCHART_2" localSheetId="2" hidden="1">'[1]Edge 10797 Drilling Inventory'!#REF!</definedName>
    <definedName name="_320__123Graph_XCHART_2" localSheetId="6" hidden="1">'[1]Edge 10797 Drilling Inventory'!#REF!</definedName>
    <definedName name="_320__123Graph_XCHART_2" localSheetId="0" hidden="1">'[1]Edge 10797 Drilling Inventory'!#REF!</definedName>
    <definedName name="_320__123Graph_XCHART_2" localSheetId="4" hidden="1">'[1]Edge 10797 Drilling Inventory'!#REF!</definedName>
    <definedName name="_320__123Graph_XCHART_2" localSheetId="3" hidden="1">'[1]Edge 10797 Drilling Inventory'!#REF!</definedName>
    <definedName name="_320__123Graph_XCHART_2" hidden="1">'[1]Edge 10797 Drilling Inventory'!#REF!</definedName>
    <definedName name="_33__123Graph_ACHART_3" localSheetId="1" hidden="1">'[1]Edge 10797 Drilling Inventory'!#REF!</definedName>
    <definedName name="_33__123Graph_ACHART_3" localSheetId="2" hidden="1">'[1]Edge 10797 Drilling Inventory'!#REF!</definedName>
    <definedName name="_33__123Graph_ACHART_3" localSheetId="6" hidden="1">'[1]Edge 10797 Drilling Inventory'!#REF!</definedName>
    <definedName name="_33__123Graph_ACHART_3" localSheetId="3" hidden="1">'[1]Edge 10797 Drilling Inventory'!#REF!</definedName>
    <definedName name="_33__123Graph_ACHART_3" hidden="1">'[1]Edge 10797 Drilling Inventory'!#REF!</definedName>
    <definedName name="_33__123Graph_CCHART_1" hidden="1">[2]AcqSum!$AC$136:$AJ$136</definedName>
    <definedName name="_34__123Graph_ACHART_3" localSheetId="1" hidden="1">'[1]Edge 10797 Drilling Inventory'!#REF!</definedName>
    <definedName name="_34__123Graph_ACHART_3" localSheetId="2" hidden="1">'[1]Edge 10797 Drilling Inventory'!#REF!</definedName>
    <definedName name="_34__123Graph_ACHART_3" localSheetId="6" hidden="1">'[1]Edge 10797 Drilling Inventory'!#REF!</definedName>
    <definedName name="_34__123Graph_ACHART_3" localSheetId="0" hidden="1">'[1]Edge 10797 Drilling Inventory'!#REF!</definedName>
    <definedName name="_34__123Graph_ACHART_3" localSheetId="4" hidden="1">'[1]Edge 10797 Drilling Inventory'!#REF!</definedName>
    <definedName name="_34__123Graph_ACHART_3" localSheetId="3" hidden="1">'[1]Edge 10797 Drilling Inventory'!#REF!</definedName>
    <definedName name="_34__123Graph_ACHART_3" hidden="1">'[1]Edge 10797 Drilling Inventory'!#REF!</definedName>
    <definedName name="_34__123Graph_CCHART_10" hidden="1">[3]Arbitrage!$N$85:$N$94</definedName>
    <definedName name="_34__123Graph_LBL_ACHART_3" localSheetId="1" hidden="1">'[1]Edge 10797 Drilling Inventory'!#REF!</definedName>
    <definedName name="_34__123Graph_LBL_ACHART_3" localSheetId="2" hidden="1">'[1]Edge 10797 Drilling Inventory'!#REF!</definedName>
    <definedName name="_34__123Graph_LBL_ACHART_3" localSheetId="6" hidden="1">'[1]Edge 10797 Drilling Inventory'!#REF!</definedName>
    <definedName name="_34__123Graph_LBL_ACHART_3" localSheetId="0" hidden="1">'[1]Edge 10797 Drilling Inventory'!#REF!</definedName>
    <definedName name="_34__123Graph_LBL_ACHART_3" localSheetId="4" hidden="1">'[1]Edge 10797 Drilling Inventory'!#REF!</definedName>
    <definedName name="_34__123Graph_LBL_ACHART_3" localSheetId="3" hidden="1">'[1]Edge 10797 Drilling Inventory'!#REF!</definedName>
    <definedName name="_34__123Graph_LBL_ACHART_3" hidden="1">'[1]Edge 10797 Drilling Inventory'!#REF!</definedName>
    <definedName name="_340__123Graph_XCHART_3" localSheetId="1" hidden="1">'[1]Edge 10797 Drilling Inventory'!#REF!</definedName>
    <definedName name="_340__123Graph_XCHART_3" localSheetId="2" hidden="1">'[1]Edge 10797 Drilling Inventory'!#REF!</definedName>
    <definedName name="_340__123Graph_XCHART_3" localSheetId="6" hidden="1">'[1]Edge 10797 Drilling Inventory'!#REF!</definedName>
    <definedName name="_340__123Graph_XCHART_3" localSheetId="0" hidden="1">'[1]Edge 10797 Drilling Inventory'!#REF!</definedName>
    <definedName name="_340__123Graph_XCHART_3" localSheetId="4" hidden="1">'[1]Edge 10797 Drilling Inventory'!#REF!</definedName>
    <definedName name="_340__123Graph_XCHART_3" localSheetId="3" hidden="1">'[1]Edge 10797 Drilling Inventory'!#REF!</definedName>
    <definedName name="_340__123Graph_XCHART_3" hidden="1">'[1]Edge 10797 Drilling Inventory'!#REF!</definedName>
    <definedName name="_35__123Graph_CCHART_11" hidden="1">[3]Arbitrage!$M$106:$M$115</definedName>
    <definedName name="_36__123Graph_BCHART_1" localSheetId="1" hidden="1">[1]Sheet1!#REF!</definedName>
    <definedName name="_36__123Graph_BCHART_1" localSheetId="2" hidden="1">[1]Sheet1!#REF!</definedName>
    <definedName name="_36__123Graph_BCHART_1" localSheetId="6" hidden="1">[1]Sheet1!#REF!</definedName>
    <definedName name="_36__123Graph_BCHART_1" localSheetId="0" hidden="1">[1]Sheet1!#REF!</definedName>
    <definedName name="_36__123Graph_BCHART_1" localSheetId="4" hidden="1">[1]Sheet1!#REF!</definedName>
    <definedName name="_36__123Graph_BCHART_1" localSheetId="3" hidden="1">[1]Sheet1!#REF!</definedName>
    <definedName name="_36__123Graph_BCHART_1" hidden="1">[1]Sheet1!#REF!</definedName>
    <definedName name="_36__123Graph_CCHART_12" hidden="1">[3]Arbitrage!$N$106:$N$115</definedName>
    <definedName name="_36__123Graph_LBL_ACHART_2" localSheetId="1" hidden="1">'[1]Edge 10797 Drilling Inventory'!#REF!</definedName>
    <definedName name="_36__123Graph_LBL_ACHART_2" localSheetId="2" hidden="1">'[1]Edge 10797 Drilling Inventory'!#REF!</definedName>
    <definedName name="_36__123Graph_LBL_ACHART_2" localSheetId="6" hidden="1">'[1]Edge 10797 Drilling Inventory'!#REF!</definedName>
    <definedName name="_36__123Graph_LBL_ACHART_2" localSheetId="0" hidden="1">'[1]Edge 10797 Drilling Inventory'!#REF!</definedName>
    <definedName name="_36__123Graph_LBL_ACHART_2" localSheetId="4" hidden="1">'[1]Edge 10797 Drilling Inventory'!#REF!</definedName>
    <definedName name="_36__123Graph_LBL_ACHART_2" localSheetId="3" hidden="1">'[1]Edge 10797 Drilling Inventory'!#REF!</definedName>
    <definedName name="_36__123Graph_LBL_ACHART_2" hidden="1">'[1]Edge 10797 Drilling Inventory'!#REF!</definedName>
    <definedName name="_360__123Graph_XCHART_4" localSheetId="1" hidden="1">'[1]Edge 10797 Drilling Inventory'!#REF!</definedName>
    <definedName name="_360__123Graph_XCHART_4" localSheetId="2" hidden="1">'[1]Edge 10797 Drilling Inventory'!#REF!</definedName>
    <definedName name="_360__123Graph_XCHART_4" localSheetId="6" hidden="1">'[1]Edge 10797 Drilling Inventory'!#REF!</definedName>
    <definedName name="_360__123Graph_XCHART_4" localSheetId="0" hidden="1">'[1]Edge 10797 Drilling Inventory'!#REF!</definedName>
    <definedName name="_360__123Graph_XCHART_4" localSheetId="4" hidden="1">'[1]Edge 10797 Drilling Inventory'!#REF!</definedName>
    <definedName name="_360__123Graph_XCHART_4" localSheetId="3" hidden="1">'[1]Edge 10797 Drilling Inventory'!#REF!</definedName>
    <definedName name="_360__123Graph_XCHART_4" hidden="1">'[1]Edge 10797 Drilling Inventory'!#REF!</definedName>
    <definedName name="_37__123Graph_CCHART_13" hidden="1">[3]Arbitrage!$M$127:$M$136</definedName>
    <definedName name="_37__123Graph_LBL_ACHART_4" localSheetId="1" hidden="1">'[1]Edge 10797 Drilling Inventory'!#REF!</definedName>
    <definedName name="_37__123Graph_LBL_ACHART_4" localSheetId="2" hidden="1">'[1]Edge 10797 Drilling Inventory'!#REF!</definedName>
    <definedName name="_37__123Graph_LBL_ACHART_4" localSheetId="6" hidden="1">'[1]Edge 10797 Drilling Inventory'!#REF!</definedName>
    <definedName name="_37__123Graph_LBL_ACHART_4" localSheetId="0" hidden="1">'[1]Edge 10797 Drilling Inventory'!#REF!</definedName>
    <definedName name="_37__123Graph_LBL_ACHART_4" localSheetId="4" hidden="1">'[1]Edge 10797 Drilling Inventory'!#REF!</definedName>
    <definedName name="_37__123Graph_LBL_ACHART_4" localSheetId="3" hidden="1">'[1]Edge 10797 Drilling Inventory'!#REF!</definedName>
    <definedName name="_37__123Graph_LBL_ACHART_4" hidden="1">'[1]Edge 10797 Drilling Inventory'!#REF!</definedName>
    <definedName name="_38__123Graph_CCHART_14" hidden="1">[3]Arbitrage!$N$127:$N$136</definedName>
    <definedName name="_39__123Graph_CCHART_15" hidden="1">[3]Arbitrage!$M$148:$M$157</definedName>
    <definedName name="_4__123Graph_ACHART_1" localSheetId="1" hidden="1">'[1]Edge 10797 Drilling Inventory'!#REF!</definedName>
    <definedName name="_4__123Graph_ACHART_1" localSheetId="2" hidden="1">'[1]Edge 10797 Drilling Inventory'!#REF!</definedName>
    <definedName name="_4__123Graph_ACHART_1" localSheetId="6" hidden="1">'[1]Edge 10797 Drilling Inventory'!#REF!</definedName>
    <definedName name="_4__123Graph_ACHART_1" localSheetId="0" hidden="1">'[1]Edge 10797 Drilling Inventory'!#REF!</definedName>
    <definedName name="_4__123Graph_ACHART_1" localSheetId="4" hidden="1">'[1]Edge 10797 Drilling Inventory'!#REF!</definedName>
    <definedName name="_4__123Graph_ACHART_1" localSheetId="3" hidden="1">'[1]Edge 10797 Drilling Inventory'!#REF!</definedName>
    <definedName name="_4__123Graph_ACHART_1" hidden="1">'[1]Edge 10797 Drilling Inventory'!#REF!</definedName>
    <definedName name="_4__123Graph_ACHART_12" hidden="1">[3]Arbitrage!$I$106:$I$115</definedName>
    <definedName name="_4__123Graph_ACHART_3" localSheetId="1" hidden="1">'[1]Edge 10797 Drilling Inventory'!#REF!</definedName>
    <definedName name="_4__123Graph_ACHART_3" localSheetId="2" hidden="1">'[1]Edge 10797 Drilling Inventory'!#REF!</definedName>
    <definedName name="_4__123Graph_ACHART_3" localSheetId="6" hidden="1">'[1]Edge 10797 Drilling Inventory'!#REF!</definedName>
    <definedName name="_4__123Graph_ACHART_3" localSheetId="0" hidden="1">'[1]Edge 10797 Drilling Inventory'!#REF!</definedName>
    <definedName name="_4__123Graph_ACHART_3" localSheetId="4" hidden="1">'[1]Edge 10797 Drilling Inventory'!#REF!</definedName>
    <definedName name="_4__123Graph_ACHART_3" localSheetId="3" hidden="1">'[1]Edge 10797 Drilling Inventory'!#REF!</definedName>
    <definedName name="_4__123Graph_ACHART_3" hidden="1">'[1]Edge 10797 Drilling Inventory'!#REF!</definedName>
    <definedName name="_4__123Graph_ACHART_4" localSheetId="1" hidden="1">'[1]Edge 10797 Drilling Inventory'!#REF!</definedName>
    <definedName name="_4__123Graph_ACHART_4" localSheetId="2" hidden="1">'[1]Edge 10797 Drilling Inventory'!#REF!</definedName>
    <definedName name="_4__123Graph_ACHART_4" localSheetId="6" hidden="1">'[1]Edge 10797 Drilling Inventory'!#REF!</definedName>
    <definedName name="_4__123Graph_ACHART_4" localSheetId="0" hidden="1">'[1]Edge 10797 Drilling Inventory'!#REF!</definedName>
    <definedName name="_4__123Graph_ACHART_4" localSheetId="4" hidden="1">'[1]Edge 10797 Drilling Inventory'!#REF!</definedName>
    <definedName name="_4__123Graph_ACHART_4" localSheetId="3" hidden="1">'[1]Edge 10797 Drilling Inventory'!#REF!</definedName>
    <definedName name="_4__123Graph_ACHART_4" hidden="1">'[1]Edge 10797 Drilling Inventory'!#REF!</definedName>
    <definedName name="_4__FDSAUDITLINK__" localSheetId="1"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2"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6"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0"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4"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3"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localSheetId="7" hidden="1">{"fdsup://Directions/FactSet Auditing Viewer?action=AUDIT_VALUE&amp;DB=129&amp;ID1=40537Q20&amp;VALUEID=02001&amp;SDATE=2007&amp;PERIODTYPE=ANN_STD&amp;SCFT=3&amp;window=popup_no_bar&amp;width=385&amp;height=120&amp;START_MAXIMIZED=FALSE&amp;creator=factset&amp;display_string=Audit"}</definedName>
    <definedName name="_4__FDSAUDITLINK__" hidden="1">{"fdsup://Directions/FactSet Auditing Viewer?action=AUDIT_VALUE&amp;DB=129&amp;ID1=40537Q20&amp;VALUEID=02001&amp;SDATE=2007&amp;PERIODTYPE=ANN_STD&amp;SCFT=3&amp;window=popup_no_bar&amp;width=385&amp;height=120&amp;START_MAXIMIZED=FALSE&amp;creator=factset&amp;display_string=Audit"}</definedName>
    <definedName name="_4_0I" localSheetId="1">'[1]Income Statement'!#REF!</definedName>
    <definedName name="_4_0I" localSheetId="2">'[1]Income Statement'!#REF!</definedName>
    <definedName name="_4_0I" localSheetId="3">'[1]Income Statement'!#REF!</definedName>
    <definedName name="_4_0I">'[1]Income Statement'!#REF!</definedName>
    <definedName name="_40__123Graph_ACHART_2" localSheetId="1" hidden="1">'[1]Edge 10797 Drilling Inventory'!#REF!</definedName>
    <definedName name="_40__123Graph_ACHART_2" localSheetId="2" hidden="1">'[1]Edge 10797 Drilling Inventory'!#REF!</definedName>
    <definedName name="_40__123Graph_ACHART_2" localSheetId="3" hidden="1">'[1]Edge 10797 Drilling Inventory'!#REF!</definedName>
    <definedName name="_40__123Graph_ACHART_2" hidden="1">'[1]Edge 10797 Drilling Inventory'!#REF!</definedName>
    <definedName name="_40__123Graph_CCHART_16" hidden="1">[3]Arbitrage!$N$148:$N$157</definedName>
    <definedName name="_40__123Graph_LBL_ACHART_3" localSheetId="1" hidden="1">'[1]Edge 10797 Drilling Inventory'!#REF!</definedName>
    <definedName name="_40__123Graph_LBL_ACHART_3" localSheetId="2" hidden="1">'[1]Edge 10797 Drilling Inventory'!#REF!</definedName>
    <definedName name="_40__123Graph_LBL_ACHART_3" localSheetId="6" hidden="1">'[1]Edge 10797 Drilling Inventory'!#REF!</definedName>
    <definedName name="_40__123Graph_LBL_ACHART_3" localSheetId="0" hidden="1">'[1]Edge 10797 Drilling Inventory'!#REF!</definedName>
    <definedName name="_40__123Graph_LBL_ACHART_3" localSheetId="4" hidden="1">'[1]Edge 10797 Drilling Inventory'!#REF!</definedName>
    <definedName name="_40__123Graph_LBL_ACHART_3" localSheetId="3" hidden="1">'[1]Edge 10797 Drilling Inventory'!#REF!</definedName>
    <definedName name="_40__123Graph_LBL_ACHART_3" hidden="1">'[1]Edge 10797 Drilling Inventory'!#REF!</definedName>
    <definedName name="_40__123Graph_LBL_BCHART_1" localSheetId="1" hidden="1">'[1]Edge 10797 Drilling Inventory'!#REF!</definedName>
    <definedName name="_40__123Graph_LBL_BCHART_1" localSheetId="2" hidden="1">'[1]Edge 10797 Drilling Inventory'!#REF!</definedName>
    <definedName name="_40__123Graph_LBL_BCHART_1" localSheetId="6" hidden="1">'[1]Edge 10797 Drilling Inventory'!#REF!</definedName>
    <definedName name="_40__123Graph_LBL_BCHART_1" localSheetId="0" hidden="1">'[1]Edge 10797 Drilling Inventory'!#REF!</definedName>
    <definedName name="_40__123Graph_LBL_BCHART_1" localSheetId="4" hidden="1">'[1]Edge 10797 Drilling Inventory'!#REF!</definedName>
    <definedName name="_40__123Graph_LBL_BCHART_1" localSheetId="3" hidden="1">'[1]Edge 10797 Drilling Inventory'!#REF!</definedName>
    <definedName name="_40__123Graph_LBL_BCHART_1" hidden="1">'[1]Edge 10797 Drilling Inventory'!#REF!</definedName>
    <definedName name="_41__123Graph_ACHART_4" localSheetId="1" hidden="1">'[1]Edge 10797 Drilling Inventory'!#REF!</definedName>
    <definedName name="_41__123Graph_ACHART_4" localSheetId="2" hidden="1">'[1]Edge 10797 Drilling Inventory'!#REF!</definedName>
    <definedName name="_41__123Graph_ACHART_4" localSheetId="6" hidden="1">'[1]Edge 10797 Drilling Inventory'!#REF!</definedName>
    <definedName name="_41__123Graph_ACHART_4" localSheetId="3" hidden="1">'[1]Edge 10797 Drilling Inventory'!#REF!</definedName>
    <definedName name="_41__123Graph_ACHART_4" hidden="1">'[1]Edge 10797 Drilling Inventory'!#REF!</definedName>
    <definedName name="_41__123Graph_CCHART_5" hidden="1">[2]AcqSum!$AF$153:$AF$153</definedName>
    <definedName name="_42__123Graph_BCHART_2" localSheetId="1" hidden="1">[1]Sheet1!#REF!</definedName>
    <definedName name="_42__123Graph_BCHART_2" localSheetId="2" hidden="1">[1]Sheet1!#REF!</definedName>
    <definedName name="_42__123Graph_BCHART_2" localSheetId="6" hidden="1">[1]Sheet1!#REF!</definedName>
    <definedName name="_42__123Graph_BCHART_2" localSheetId="0" hidden="1">[1]Sheet1!#REF!</definedName>
    <definedName name="_42__123Graph_BCHART_2" localSheetId="4" hidden="1">[1]Sheet1!#REF!</definedName>
    <definedName name="_42__123Graph_BCHART_2" localSheetId="3" hidden="1">[1]Sheet1!#REF!</definedName>
    <definedName name="_42__123Graph_BCHART_2" hidden="1">[1]Sheet1!#REF!</definedName>
    <definedName name="_42__123Graph_CCHART_7" hidden="1">[2]AcqSum!$AF$168:$AJ$168</definedName>
    <definedName name="_43__123Graph_CCHART_8" hidden="1">[3]Arbitrage!$N$64:$N$73</definedName>
    <definedName name="_43__123Graph_LBL_BCHART_2" localSheetId="1" hidden="1">'[1]Edge 10797 Drilling Inventory'!#REF!</definedName>
    <definedName name="_43__123Graph_LBL_BCHART_2" localSheetId="2" hidden="1">'[1]Edge 10797 Drilling Inventory'!#REF!</definedName>
    <definedName name="_43__123Graph_LBL_BCHART_2" localSheetId="6" hidden="1">'[1]Edge 10797 Drilling Inventory'!#REF!</definedName>
    <definedName name="_43__123Graph_LBL_BCHART_2" localSheetId="0" hidden="1">'[1]Edge 10797 Drilling Inventory'!#REF!</definedName>
    <definedName name="_43__123Graph_LBL_BCHART_2" localSheetId="4" hidden="1">'[1]Edge 10797 Drilling Inventory'!#REF!</definedName>
    <definedName name="_43__123Graph_LBL_BCHART_2" localSheetId="3" hidden="1">'[1]Edge 10797 Drilling Inventory'!#REF!</definedName>
    <definedName name="_43__123Graph_LBL_BCHART_2" hidden="1">'[1]Edge 10797 Drilling Inventory'!#REF!</definedName>
    <definedName name="_44__123Graph_ACHART_4" localSheetId="1" hidden="1">'[1]Edge 10797 Drilling Inventory'!#REF!</definedName>
    <definedName name="_44__123Graph_ACHART_4" localSheetId="2" hidden="1">'[1]Edge 10797 Drilling Inventory'!#REF!</definedName>
    <definedName name="_44__123Graph_ACHART_4" localSheetId="6" hidden="1">'[1]Edge 10797 Drilling Inventory'!#REF!</definedName>
    <definedName name="_44__123Graph_ACHART_4" localSheetId="0" hidden="1">'[1]Edge 10797 Drilling Inventory'!#REF!</definedName>
    <definedName name="_44__123Graph_ACHART_4" localSheetId="4" hidden="1">'[1]Edge 10797 Drilling Inventory'!#REF!</definedName>
    <definedName name="_44__123Graph_ACHART_4" localSheetId="3" hidden="1">'[1]Edge 10797 Drilling Inventory'!#REF!</definedName>
    <definedName name="_44__123Graph_ACHART_4" hidden="1">'[1]Edge 10797 Drilling Inventory'!#REF!</definedName>
    <definedName name="_44__123Graph_CCHART_9" hidden="1">[3]Arbitrage!$M$85:$M$94</definedName>
    <definedName name="_44__123Graph_LBL_ACHART_4" localSheetId="1" hidden="1">'[1]Edge 10797 Drilling Inventory'!#REF!</definedName>
    <definedName name="_44__123Graph_LBL_ACHART_4" localSheetId="2" hidden="1">'[1]Edge 10797 Drilling Inventory'!#REF!</definedName>
    <definedName name="_44__123Graph_LBL_ACHART_4" localSheetId="6" hidden="1">'[1]Edge 10797 Drilling Inventory'!#REF!</definedName>
    <definedName name="_44__123Graph_LBL_ACHART_4" localSheetId="0" hidden="1">'[1]Edge 10797 Drilling Inventory'!#REF!</definedName>
    <definedName name="_44__123Graph_LBL_ACHART_4" localSheetId="4" hidden="1">'[1]Edge 10797 Drilling Inventory'!#REF!</definedName>
    <definedName name="_44__123Graph_LBL_ACHART_4" localSheetId="3" hidden="1">'[1]Edge 10797 Drilling Inventory'!#REF!</definedName>
    <definedName name="_44__123Graph_LBL_ACHART_4" hidden="1">'[1]Edge 10797 Drilling Inventory'!#REF!</definedName>
    <definedName name="_45__123Graph_DCHART_5" hidden="1">[2]AcqSum!$AF$154:$AF$154</definedName>
    <definedName name="_46__123Graph_ECHART_5" hidden="1">[2]AcqSum!$AF$155:$AF$155</definedName>
    <definedName name="_46__123Graph_LBL_BCHART_3" localSheetId="1" hidden="1">'[1]Edge 10797 Drilling Inventory'!#REF!</definedName>
    <definedName name="_46__123Graph_LBL_BCHART_3" localSheetId="2" hidden="1">'[1]Edge 10797 Drilling Inventory'!#REF!</definedName>
    <definedName name="_46__123Graph_LBL_BCHART_3" localSheetId="6" hidden="1">'[1]Edge 10797 Drilling Inventory'!#REF!</definedName>
    <definedName name="_46__123Graph_LBL_BCHART_3" localSheetId="0" hidden="1">'[1]Edge 10797 Drilling Inventory'!#REF!</definedName>
    <definedName name="_46__123Graph_LBL_BCHART_3" localSheetId="4" hidden="1">'[1]Edge 10797 Drilling Inventory'!#REF!</definedName>
    <definedName name="_46__123Graph_LBL_BCHART_3" localSheetId="3" hidden="1">'[1]Edge 10797 Drilling Inventory'!#REF!</definedName>
    <definedName name="_46__123Graph_LBL_BCHART_3" hidden="1">'[1]Edge 10797 Drilling Inventory'!#REF!</definedName>
    <definedName name="_47__123Graph_FCHART_5" hidden="1">[2]AcqSum!$AF$156:$AF$156</definedName>
    <definedName name="_48__123Graph_BCHART_1" localSheetId="1" hidden="1">'[1]Edge 10797 Drilling Inventory'!#REF!</definedName>
    <definedName name="_48__123Graph_BCHART_1" localSheetId="2" hidden="1">'[1]Edge 10797 Drilling Inventory'!#REF!</definedName>
    <definedName name="_48__123Graph_BCHART_1" localSheetId="6" hidden="1">'[1]Edge 10797 Drilling Inventory'!#REF!</definedName>
    <definedName name="_48__123Graph_BCHART_1" localSheetId="0" hidden="1">'[1]Edge 10797 Drilling Inventory'!#REF!</definedName>
    <definedName name="_48__123Graph_BCHART_1" localSheetId="4" hidden="1">'[1]Edge 10797 Drilling Inventory'!#REF!</definedName>
    <definedName name="_48__123Graph_BCHART_1" localSheetId="3" hidden="1">'[1]Edge 10797 Drilling Inventory'!#REF!</definedName>
    <definedName name="_48__123Graph_BCHART_1" hidden="1">'[1]Edge 10797 Drilling Inventory'!#REF!</definedName>
    <definedName name="_48__123Graph_BCHART_3" localSheetId="1" hidden="1">[1]Sheet1!#REF!</definedName>
    <definedName name="_48__123Graph_BCHART_3" localSheetId="2" hidden="1">[1]Sheet1!#REF!</definedName>
    <definedName name="_48__123Graph_BCHART_3" localSheetId="6" hidden="1">[1]Sheet1!#REF!</definedName>
    <definedName name="_48__123Graph_BCHART_3" localSheetId="0" hidden="1">[1]Sheet1!#REF!</definedName>
    <definedName name="_48__123Graph_BCHART_3" localSheetId="4" hidden="1">[1]Sheet1!#REF!</definedName>
    <definedName name="_48__123Graph_BCHART_3" localSheetId="3" hidden="1">[1]Sheet1!#REF!</definedName>
    <definedName name="_48__123Graph_BCHART_3" hidden="1">[1]Sheet1!#REF!</definedName>
    <definedName name="_48__123Graph_LBL_BCHART_1" localSheetId="1" hidden="1">'[1]Edge 10797 Drilling Inventory'!#REF!</definedName>
    <definedName name="_48__123Graph_LBL_BCHART_1" localSheetId="2" hidden="1">'[1]Edge 10797 Drilling Inventory'!#REF!</definedName>
    <definedName name="_48__123Graph_LBL_BCHART_1" localSheetId="6" hidden="1">'[1]Edge 10797 Drilling Inventory'!#REF!</definedName>
    <definedName name="_48__123Graph_LBL_BCHART_1" localSheetId="3" hidden="1">'[1]Edge 10797 Drilling Inventory'!#REF!</definedName>
    <definedName name="_48__123Graph_LBL_BCHART_1" hidden="1">'[1]Edge 10797 Drilling Inventory'!#REF!</definedName>
    <definedName name="_48__123Graph_XCHART_10" hidden="1">[3]Arbitrage!$A$85:$A$94</definedName>
    <definedName name="_49__123Graph_XCHART_1" localSheetId="1" hidden="1">'[1]Edge 10797 Drilling Inventory'!#REF!</definedName>
    <definedName name="_49__123Graph_XCHART_1" localSheetId="2" hidden="1">'[1]Edge 10797 Drilling Inventory'!#REF!</definedName>
    <definedName name="_49__123Graph_XCHART_1" localSheetId="6" hidden="1">'[1]Edge 10797 Drilling Inventory'!#REF!</definedName>
    <definedName name="_49__123Graph_XCHART_1" localSheetId="0" hidden="1">'[1]Edge 10797 Drilling Inventory'!#REF!</definedName>
    <definedName name="_49__123Graph_XCHART_1" localSheetId="4" hidden="1">'[1]Edge 10797 Drilling Inventory'!#REF!</definedName>
    <definedName name="_49__123Graph_XCHART_1" localSheetId="3" hidden="1">'[1]Edge 10797 Drilling Inventory'!#REF!</definedName>
    <definedName name="_49__123Graph_XCHART_1" hidden="1">'[1]Edge 10797 Drilling Inventory'!#REF!</definedName>
    <definedName name="_49__123Graph_XCHART_11" hidden="1">[3]Arbitrage!$A$106:$A$115</definedName>
    <definedName name="_4I" localSheetId="1">'[1]Income Statement'!#REF!</definedName>
    <definedName name="_4I" localSheetId="2">'[1]Income Statement'!#REF!</definedName>
    <definedName name="_4I" localSheetId="6">'[1]Income Statement'!#REF!</definedName>
    <definedName name="_4I" localSheetId="0">'[1]Income Statement'!#REF!</definedName>
    <definedName name="_4I" localSheetId="4">'[1]Income Statement'!#REF!</definedName>
    <definedName name="_4I" localSheetId="3">'[1]Income Statement'!#REF!</definedName>
    <definedName name="_4I">'[1]Income Statement'!#REF!</definedName>
    <definedName name="_4Q15" localSheetId="6">'[4]Model Assumptions'!#REF!</definedName>
    <definedName name="_4Q15" localSheetId="4">'[4]Model Assumptions'!#REF!</definedName>
    <definedName name="_4Q15" localSheetId="7">#REF!</definedName>
    <definedName name="_4Q15">#REF!</definedName>
    <definedName name="_5__123Graph_ACHART_13" hidden="1">[3]Arbitrage!$G$127:$G$136</definedName>
    <definedName name="_5__123Graph_ACHART_4" localSheetId="1" hidden="1">'[1]Edge 10797 Drilling Inventory'!#REF!</definedName>
    <definedName name="_5__123Graph_ACHART_4" localSheetId="2" hidden="1">'[1]Edge 10797 Drilling Inventory'!#REF!</definedName>
    <definedName name="_5__123Graph_ACHART_4" localSheetId="6" hidden="1">'[1]Edge 10797 Drilling Inventory'!#REF!</definedName>
    <definedName name="_5__123Graph_ACHART_4" localSheetId="0" hidden="1">'[1]Edge 10797 Drilling Inventory'!#REF!</definedName>
    <definedName name="_5__123Graph_ACHART_4" localSheetId="4" hidden="1">'[1]Edge 10797 Drilling Inventory'!#REF!</definedName>
    <definedName name="_5__123Graph_ACHART_4" localSheetId="3" hidden="1">'[1]Edge 10797 Drilling Inventory'!#REF!</definedName>
    <definedName name="_5__123Graph_ACHART_4" hidden="1">'[1]Edge 10797 Drilling Inventory'!#REF!</definedName>
    <definedName name="_5__123Graph_BCHART_1" localSheetId="1" hidden="1">'[1]Edge 10797 Drilling Inventory'!#REF!</definedName>
    <definedName name="_5__123Graph_BCHART_1" localSheetId="2" hidden="1">'[1]Edge 10797 Drilling Inventory'!#REF!</definedName>
    <definedName name="_5__123Graph_BCHART_1" localSheetId="6" hidden="1">'[1]Edge 10797 Drilling Inventory'!#REF!</definedName>
    <definedName name="_5__123Graph_BCHART_1" localSheetId="0" hidden="1">'[1]Edge 10797 Drilling Inventory'!#REF!</definedName>
    <definedName name="_5__123Graph_BCHART_1" localSheetId="4" hidden="1">'[1]Edge 10797 Drilling Inventory'!#REF!</definedName>
    <definedName name="_5__123Graph_BCHART_1" localSheetId="3" hidden="1">'[1]Edge 10797 Drilling Inventory'!#REF!</definedName>
    <definedName name="_5__123Graph_BCHART_1" hidden="1">'[1]Edge 10797 Drilling Inventory'!#REF!</definedName>
    <definedName name="_5__FDSAUDITLINK__" localSheetId="1"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2"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6"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0"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4"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3"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localSheetId="7" hidden="1">{"fdsup://Directions/FactSet Auditing Viewer?action=AUDIT_VALUE&amp;DB=129&amp;ID1=40537Q20&amp;VALUEID=02001&amp;SDATE=2010&amp;PERIODTYPE=ANN_STD&amp;SCFT=3&amp;window=popup_no_bar&amp;width=385&amp;height=120&amp;START_MAXIMIZED=FALSE&amp;creator=factset&amp;display_string=Audit"}</definedName>
    <definedName name="_5__FDSAUDITLINK__" hidden="1">{"fdsup://Directions/FactSet Auditing Viewer?action=AUDIT_VALUE&amp;DB=129&amp;ID1=40537Q20&amp;VALUEID=02001&amp;SDATE=2010&amp;PERIODTYPE=ANN_STD&amp;SCFT=3&amp;window=popup_no_bar&amp;width=385&amp;height=120&amp;START_MAXIMIZED=FALSE&amp;creator=factset&amp;display_string=Audit"}</definedName>
    <definedName name="_50__123Graph_XCHART_12" hidden="1">[3]Arbitrage!$A$106:$A$115</definedName>
    <definedName name="_51__123Graph_XCHART_13" hidden="1">[3]Arbitrage!$A$127:$A$136</definedName>
    <definedName name="_52__123Graph_LBL_BCHART_2" localSheetId="1" hidden="1">'[1]Edge 10797 Drilling Inventory'!#REF!</definedName>
    <definedName name="_52__123Graph_LBL_BCHART_2" localSheetId="2" hidden="1">'[1]Edge 10797 Drilling Inventory'!#REF!</definedName>
    <definedName name="_52__123Graph_LBL_BCHART_2" localSheetId="6" hidden="1">'[1]Edge 10797 Drilling Inventory'!#REF!</definedName>
    <definedName name="_52__123Graph_LBL_BCHART_2" localSheetId="0" hidden="1">'[1]Edge 10797 Drilling Inventory'!#REF!</definedName>
    <definedName name="_52__123Graph_LBL_BCHART_2" localSheetId="4" hidden="1">'[1]Edge 10797 Drilling Inventory'!#REF!</definedName>
    <definedName name="_52__123Graph_LBL_BCHART_2" localSheetId="3" hidden="1">'[1]Edge 10797 Drilling Inventory'!#REF!</definedName>
    <definedName name="_52__123Graph_LBL_BCHART_2" hidden="1">'[1]Edge 10797 Drilling Inventory'!#REF!</definedName>
    <definedName name="_52__123Graph_XCHART_14" hidden="1">[3]Arbitrage!$A$127:$A$136</definedName>
    <definedName name="_52__123Graph_XCHART_2" localSheetId="1" hidden="1">'[1]Edge 10797 Drilling Inventory'!#REF!</definedName>
    <definedName name="_52__123Graph_XCHART_2" localSheetId="2" hidden="1">'[1]Edge 10797 Drilling Inventory'!#REF!</definedName>
    <definedName name="_52__123Graph_XCHART_2" localSheetId="6" hidden="1">'[1]Edge 10797 Drilling Inventory'!#REF!</definedName>
    <definedName name="_52__123Graph_XCHART_2" localSheetId="0" hidden="1">'[1]Edge 10797 Drilling Inventory'!#REF!</definedName>
    <definedName name="_52__123Graph_XCHART_2" localSheetId="4" hidden="1">'[1]Edge 10797 Drilling Inventory'!#REF!</definedName>
    <definedName name="_52__123Graph_XCHART_2" localSheetId="3" hidden="1">'[1]Edge 10797 Drilling Inventory'!#REF!</definedName>
    <definedName name="_52__123Graph_XCHART_2" hidden="1">'[1]Edge 10797 Drilling Inventory'!#REF!</definedName>
    <definedName name="_53__123Graph_XCHART_15" hidden="1">[3]Arbitrage!$A$148:$A$157</definedName>
    <definedName name="_54__123Graph_LBL_ACHART_1" localSheetId="1" hidden="1">[1]Sheet1!#REF!</definedName>
    <definedName name="_54__123Graph_LBL_ACHART_1" localSheetId="2" hidden="1">[1]Sheet1!#REF!</definedName>
    <definedName name="_54__123Graph_LBL_ACHART_1" localSheetId="6" hidden="1">[1]Sheet1!#REF!</definedName>
    <definedName name="_54__123Graph_LBL_ACHART_1" localSheetId="0" hidden="1">[1]Sheet1!#REF!</definedName>
    <definedName name="_54__123Graph_LBL_ACHART_1" localSheetId="4" hidden="1">[1]Sheet1!#REF!</definedName>
    <definedName name="_54__123Graph_LBL_ACHART_1" localSheetId="3" hidden="1">[1]Sheet1!#REF!</definedName>
    <definedName name="_54__123Graph_LBL_ACHART_1" hidden="1">[1]Sheet1!#REF!</definedName>
    <definedName name="_54__123Graph_XCHART_16" hidden="1">[3]Arbitrage!$A$148:$A$157</definedName>
    <definedName name="_55__123Graph_BCHART_1" localSheetId="1" hidden="1">'[1]Edge 10797 Drilling Inventory'!#REF!</definedName>
    <definedName name="_55__123Graph_BCHART_1" localSheetId="2" hidden="1">'[1]Edge 10797 Drilling Inventory'!#REF!</definedName>
    <definedName name="_55__123Graph_BCHART_1" localSheetId="6" hidden="1">'[1]Edge 10797 Drilling Inventory'!#REF!</definedName>
    <definedName name="_55__123Graph_BCHART_1" localSheetId="0" hidden="1">'[1]Edge 10797 Drilling Inventory'!#REF!</definedName>
    <definedName name="_55__123Graph_BCHART_1" localSheetId="4" hidden="1">'[1]Edge 10797 Drilling Inventory'!#REF!</definedName>
    <definedName name="_55__123Graph_BCHART_1" localSheetId="3" hidden="1">'[1]Edge 10797 Drilling Inventory'!#REF!</definedName>
    <definedName name="_55__123Graph_BCHART_1" hidden="1">'[1]Edge 10797 Drilling Inventory'!#REF!</definedName>
    <definedName name="_55__123Graph_BCHART_2" localSheetId="1" hidden="1">'[1]Edge 10797 Drilling Inventory'!#REF!</definedName>
    <definedName name="_55__123Graph_BCHART_2" localSheetId="2" hidden="1">'[1]Edge 10797 Drilling Inventory'!#REF!</definedName>
    <definedName name="_55__123Graph_BCHART_2" localSheetId="6" hidden="1">'[1]Edge 10797 Drilling Inventory'!#REF!</definedName>
    <definedName name="_55__123Graph_BCHART_2" localSheetId="0" hidden="1">'[1]Edge 10797 Drilling Inventory'!#REF!</definedName>
    <definedName name="_55__123Graph_BCHART_2" localSheetId="4" hidden="1">'[1]Edge 10797 Drilling Inventory'!#REF!</definedName>
    <definedName name="_55__123Graph_BCHART_2" localSheetId="3" hidden="1">'[1]Edge 10797 Drilling Inventory'!#REF!</definedName>
    <definedName name="_55__123Graph_BCHART_2" hidden="1">'[1]Edge 10797 Drilling Inventory'!#REF!</definedName>
    <definedName name="_55__123Graph_XCHART_2" hidden="1">[2]AcqSum!$AC$131:$AJ$131</definedName>
    <definedName name="_55__123Graph_XCHART_3" localSheetId="1" hidden="1">'[1]Edge 10797 Drilling Inventory'!#REF!</definedName>
    <definedName name="_55__123Graph_XCHART_3" localSheetId="2" hidden="1">'[1]Edge 10797 Drilling Inventory'!#REF!</definedName>
    <definedName name="_55__123Graph_XCHART_3" localSheetId="6" hidden="1">'[1]Edge 10797 Drilling Inventory'!#REF!</definedName>
    <definedName name="_55__123Graph_XCHART_3" localSheetId="0" hidden="1">'[1]Edge 10797 Drilling Inventory'!#REF!</definedName>
    <definedName name="_55__123Graph_XCHART_3" localSheetId="4" hidden="1">'[1]Edge 10797 Drilling Inventory'!#REF!</definedName>
    <definedName name="_55__123Graph_XCHART_3" localSheetId="3" hidden="1">'[1]Edge 10797 Drilling Inventory'!#REF!</definedName>
    <definedName name="_55__123Graph_XCHART_3" hidden="1">'[1]Edge 10797 Drilling Inventory'!#REF!</definedName>
    <definedName name="_56__123Graph_LBL_BCHART_3" localSheetId="1" hidden="1">'[1]Edge 10797 Drilling Inventory'!#REF!</definedName>
    <definedName name="_56__123Graph_LBL_BCHART_3" localSheetId="2" hidden="1">'[1]Edge 10797 Drilling Inventory'!#REF!</definedName>
    <definedName name="_56__123Graph_LBL_BCHART_3" localSheetId="6" hidden="1">'[1]Edge 10797 Drilling Inventory'!#REF!</definedName>
    <definedName name="_56__123Graph_LBL_BCHART_3" localSheetId="0" hidden="1">'[1]Edge 10797 Drilling Inventory'!#REF!</definedName>
    <definedName name="_56__123Graph_LBL_BCHART_3" localSheetId="4" hidden="1">'[1]Edge 10797 Drilling Inventory'!#REF!</definedName>
    <definedName name="_56__123Graph_LBL_BCHART_3" localSheetId="3" hidden="1">'[1]Edge 10797 Drilling Inventory'!#REF!</definedName>
    <definedName name="_56__123Graph_LBL_BCHART_3" hidden="1">'[1]Edge 10797 Drilling Inventory'!#REF!</definedName>
    <definedName name="_56__123Graph_XCHART_3" hidden="1">[2]AcqSum!$AC$131:$AJ$131</definedName>
    <definedName name="_57__123Graph_XCHART_4" hidden="1">[2]AcqSum!$AC$131:$AJ$131</definedName>
    <definedName name="_58__123Graph_XCHART_4" localSheetId="1" hidden="1">'[1]Edge 10797 Drilling Inventory'!#REF!</definedName>
    <definedName name="_58__123Graph_XCHART_4" localSheetId="2" hidden="1">'[1]Edge 10797 Drilling Inventory'!#REF!</definedName>
    <definedName name="_58__123Graph_XCHART_4" localSheetId="6" hidden="1">'[1]Edge 10797 Drilling Inventory'!#REF!</definedName>
    <definedName name="_58__123Graph_XCHART_4" localSheetId="0" hidden="1">'[1]Edge 10797 Drilling Inventory'!#REF!</definedName>
    <definedName name="_58__123Graph_XCHART_4" localSheetId="4" hidden="1">'[1]Edge 10797 Drilling Inventory'!#REF!</definedName>
    <definedName name="_58__123Graph_XCHART_4" localSheetId="3" hidden="1">'[1]Edge 10797 Drilling Inventory'!#REF!</definedName>
    <definedName name="_58__123Graph_XCHART_4" hidden="1">'[1]Edge 10797 Drilling Inventory'!#REF!</definedName>
    <definedName name="_58__123Graph_XCHART_5" hidden="1">[2]AcqSum!$AB$131:$AB$131</definedName>
    <definedName name="_59__123Graph_XCHART_6" hidden="1">[2]AcqSum!$AC$131:$AJ$131</definedName>
    <definedName name="_6__123Graph_ACHART_14" hidden="1">[3]Arbitrage!$I$127:$I$136</definedName>
    <definedName name="_6__123Graph_BCHART_1" localSheetId="1" hidden="1">'[1]Edge 10797 Drilling Inventory'!#REF!</definedName>
    <definedName name="_6__123Graph_BCHART_1" localSheetId="2" hidden="1">'[1]Edge 10797 Drilling Inventory'!#REF!</definedName>
    <definedName name="_6__123Graph_BCHART_1" localSheetId="6" hidden="1">'[1]Edge 10797 Drilling Inventory'!#REF!</definedName>
    <definedName name="_6__123Graph_BCHART_1" localSheetId="0" hidden="1">'[1]Edge 10797 Drilling Inventory'!#REF!</definedName>
    <definedName name="_6__123Graph_BCHART_1" localSheetId="4" hidden="1">'[1]Edge 10797 Drilling Inventory'!#REF!</definedName>
    <definedName name="_6__123Graph_BCHART_1" localSheetId="3" hidden="1">'[1]Edge 10797 Drilling Inventory'!#REF!</definedName>
    <definedName name="_6__123Graph_BCHART_1" hidden="1">'[1]Edge 10797 Drilling Inventory'!#REF!</definedName>
    <definedName name="_6__123Graph_BCHART_2" localSheetId="1" hidden="1">'[1]Edge 10797 Drilling Inventory'!#REF!</definedName>
    <definedName name="_6__123Graph_BCHART_2" localSheetId="2" hidden="1">'[1]Edge 10797 Drilling Inventory'!#REF!</definedName>
    <definedName name="_6__123Graph_BCHART_2" localSheetId="6" hidden="1">'[1]Edge 10797 Drilling Inventory'!#REF!</definedName>
    <definedName name="_6__123Graph_BCHART_2" localSheetId="0" hidden="1">'[1]Edge 10797 Drilling Inventory'!#REF!</definedName>
    <definedName name="_6__123Graph_BCHART_2" localSheetId="4" hidden="1">'[1]Edge 10797 Drilling Inventory'!#REF!</definedName>
    <definedName name="_6__123Graph_BCHART_2" localSheetId="3" hidden="1">'[1]Edge 10797 Drilling Inventory'!#REF!</definedName>
    <definedName name="_6__123Graph_BCHART_2" hidden="1">'[1]Edge 10797 Drilling Inventory'!#REF!</definedName>
    <definedName name="_6__FDSAUDITLINK__" localSheetId="1"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2"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6"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0"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4"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3"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localSheetId="7"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__FDSAUDITLINK__" hidden="1">{"fdsup://directions/FAT Viewer?action=UPDATE&amp;creator=factset&amp;DYN_ARGS=TRUE&amp;DOC_NAME=FAT:FQL_AUDITING_CLIENT_TEMPLATE.FAT&amp;display_string=Audit&amp;VAR:KEY=ZEVKZSPWXU&amp;VAR:QUERY=RkZfQ0FTSF9DT05WX0NZQ0xFKEFOTiwwLDAp&amp;WINDOW=FIRST_POPUP&amp;HEIGHT=450&amp;WIDTH=450&amp;START_MA","XIMIZED=FALSE&amp;VAR:CALENDAR=FIVEDAY&amp;VAR:SYMBOL=40537Q20&amp;VAR:INDEX=0"}</definedName>
    <definedName name="_60__123Graph_ACHART_3" localSheetId="1" hidden="1">'[1]Edge 10797 Drilling Inventory'!#REF!</definedName>
    <definedName name="_60__123Graph_ACHART_3" localSheetId="2" hidden="1">'[1]Edge 10797 Drilling Inventory'!#REF!</definedName>
    <definedName name="_60__123Graph_ACHART_3" localSheetId="3" hidden="1">'[1]Edge 10797 Drilling Inventory'!#REF!</definedName>
    <definedName name="_60__123Graph_ACHART_3" hidden="1">'[1]Edge 10797 Drilling Inventory'!#REF!</definedName>
    <definedName name="_60__123Graph_LBL_ACHART_2" localSheetId="1" hidden="1">[1]Sheet1!#REF!</definedName>
    <definedName name="_60__123Graph_LBL_ACHART_2" localSheetId="2" hidden="1">[1]Sheet1!#REF!</definedName>
    <definedName name="_60__123Graph_LBL_ACHART_2" localSheetId="3" hidden="1">[1]Sheet1!#REF!</definedName>
    <definedName name="_60__123Graph_LBL_ACHART_2" hidden="1">[1]Sheet1!#REF!</definedName>
    <definedName name="_60__123Graph_XCHART_1" localSheetId="1" hidden="1">'[1]Edge 10797 Drilling Inventory'!#REF!</definedName>
    <definedName name="_60__123Graph_XCHART_1" localSheetId="2" hidden="1">'[1]Edge 10797 Drilling Inventory'!#REF!</definedName>
    <definedName name="_60__123Graph_XCHART_1" localSheetId="3" hidden="1">'[1]Edge 10797 Drilling Inventory'!#REF!</definedName>
    <definedName name="_60__123Graph_XCHART_1" hidden="1">'[1]Edge 10797 Drilling Inventory'!#REF!</definedName>
    <definedName name="_60__123Graph_XCHART_7" hidden="1">[2]AcqSum!$AF$131:$AJ$131</definedName>
    <definedName name="_61__123Graph_XCHART_8" hidden="1">[2]AcqSum!$AE$131:$AJ$131</definedName>
    <definedName name="_62__123Graph_BCHART_3" localSheetId="1" hidden="1">'[1]Edge 10797 Drilling Inventory'!#REF!</definedName>
    <definedName name="_62__123Graph_BCHART_3" localSheetId="2" hidden="1">'[1]Edge 10797 Drilling Inventory'!#REF!</definedName>
    <definedName name="_62__123Graph_BCHART_3" localSheetId="6" hidden="1">'[1]Edge 10797 Drilling Inventory'!#REF!</definedName>
    <definedName name="_62__123Graph_BCHART_3" localSheetId="0" hidden="1">'[1]Edge 10797 Drilling Inventory'!#REF!</definedName>
    <definedName name="_62__123Graph_BCHART_3" localSheetId="4" hidden="1">'[1]Edge 10797 Drilling Inventory'!#REF!</definedName>
    <definedName name="_62__123Graph_BCHART_3" localSheetId="3" hidden="1">'[1]Edge 10797 Drilling Inventory'!#REF!</definedName>
    <definedName name="_62__123Graph_BCHART_3" hidden="1">'[1]Edge 10797 Drilling Inventory'!#REF!</definedName>
    <definedName name="_62__123Graph_XCHART_9" hidden="1">[3]Arbitrage!$A$85:$A$94</definedName>
    <definedName name="_63_0Pag" localSheetId="1">'[5]#REF'!#REF!</definedName>
    <definedName name="_63_0Pag" localSheetId="2">'[5]#REF'!#REF!</definedName>
    <definedName name="_63_0Pag" localSheetId="6">'[5]#REF'!#REF!</definedName>
    <definedName name="_63_0Pag" localSheetId="0">'[5]#REF'!#REF!</definedName>
    <definedName name="_63_0Pag" localSheetId="4">'[5]#REF'!#REF!</definedName>
    <definedName name="_63_0Pag" localSheetId="3">'[5]#REF'!#REF!</definedName>
    <definedName name="_63_0Pag">'[5]#REF'!#REF!</definedName>
    <definedName name="_64__123Graph_XCHART_2" localSheetId="1" hidden="1">'[1]Edge 10797 Drilling Inventory'!#REF!</definedName>
    <definedName name="_64__123Graph_XCHART_2" localSheetId="2" hidden="1">'[1]Edge 10797 Drilling Inventory'!#REF!</definedName>
    <definedName name="_64__123Graph_XCHART_2" localSheetId="6" hidden="1">'[1]Edge 10797 Drilling Inventory'!#REF!</definedName>
    <definedName name="_64__123Graph_XCHART_2" localSheetId="0" hidden="1">'[1]Edge 10797 Drilling Inventory'!#REF!</definedName>
    <definedName name="_64__123Graph_XCHART_2" localSheetId="4" hidden="1">'[1]Edge 10797 Drilling Inventory'!#REF!</definedName>
    <definedName name="_64__123Graph_XCHART_2" localSheetId="3" hidden="1">'[1]Edge 10797 Drilling Inventory'!#REF!</definedName>
    <definedName name="_64__123Graph_XCHART_2" hidden="1">'[1]Edge 10797 Drilling Inventory'!#REF!</definedName>
    <definedName name="_64_0Pag" localSheetId="1">'[5]#REF'!#REF!</definedName>
    <definedName name="_64_0Pag" localSheetId="2">'[5]#REF'!#REF!</definedName>
    <definedName name="_64_0Pag" localSheetId="6">'[5]#REF'!#REF!</definedName>
    <definedName name="_64_0Pag" localSheetId="3">'[5]#REF'!#REF!</definedName>
    <definedName name="_64_0Pag">'[5]#REF'!#REF!</definedName>
    <definedName name="_65_0Pag" localSheetId="1">'[5]#REF'!#REF!</definedName>
    <definedName name="_65_0Pag" localSheetId="2">'[5]#REF'!#REF!</definedName>
    <definedName name="_65_0Pag" localSheetId="6">'[5]#REF'!#REF!</definedName>
    <definedName name="_65_0Pag" localSheetId="3">'[5]#REF'!#REF!</definedName>
    <definedName name="_65_0Pag">'[5]#REF'!#REF!</definedName>
    <definedName name="_66__123Graph_BCHART_2" localSheetId="1" hidden="1">'[1]Edge 10797 Drilling Inventory'!#REF!</definedName>
    <definedName name="_66__123Graph_BCHART_2" localSheetId="2" hidden="1">'[1]Edge 10797 Drilling Inventory'!#REF!</definedName>
    <definedName name="_66__123Graph_BCHART_2" localSheetId="3" hidden="1">'[1]Edge 10797 Drilling Inventory'!#REF!</definedName>
    <definedName name="_66__123Graph_BCHART_2" hidden="1">'[1]Edge 10797 Drilling Inventory'!#REF!</definedName>
    <definedName name="_66__123Graph_LBL_ACHART_3" localSheetId="1" hidden="1">[1]Sheet1!#REF!</definedName>
    <definedName name="_66__123Graph_LBL_ACHART_3" localSheetId="2" hidden="1">[1]Sheet1!#REF!</definedName>
    <definedName name="_66__123Graph_LBL_ACHART_3" localSheetId="3" hidden="1">[1]Sheet1!#REF!</definedName>
    <definedName name="_66__123Graph_LBL_ACHART_3" hidden="1">[1]Sheet1!#REF!</definedName>
    <definedName name="_68__123Graph_XCHART_3" localSheetId="1" hidden="1">'[1]Edge 10797 Drilling Inventory'!#REF!</definedName>
    <definedName name="_68__123Graph_XCHART_3" localSheetId="2" hidden="1">'[1]Edge 10797 Drilling Inventory'!#REF!</definedName>
    <definedName name="_68__123Graph_XCHART_3" localSheetId="3" hidden="1">'[1]Edge 10797 Drilling Inventory'!#REF!</definedName>
    <definedName name="_68__123Graph_XCHART_3" hidden="1">'[1]Edge 10797 Drilling Inventory'!#REF!</definedName>
    <definedName name="_69__123Graph_LBL_ACHART_1" localSheetId="1" hidden="1">'[1]Edge 10797 Drilling Inventory'!#REF!</definedName>
    <definedName name="_69__123Graph_LBL_ACHART_1" localSheetId="2" hidden="1">'[1]Edge 10797 Drilling Inventory'!#REF!</definedName>
    <definedName name="_69__123Graph_LBL_ACHART_1" localSheetId="3" hidden="1">'[1]Edge 10797 Drilling Inventory'!#REF!</definedName>
    <definedName name="_69__123Graph_LBL_ACHART_1" hidden="1">'[1]Edge 10797 Drilling Inventory'!#REF!</definedName>
    <definedName name="_6I" localSheetId="1">[1]Sheet1!#REF!</definedName>
    <definedName name="_6I" localSheetId="2">[1]Sheet1!#REF!</definedName>
    <definedName name="_6I" localSheetId="3">[1]Sheet1!#REF!</definedName>
    <definedName name="_6I">[1]Sheet1!#REF!</definedName>
    <definedName name="_7__123Graph_ACHART_1" localSheetId="1" hidden="1">'[1]Edge 10797 Drilling Inventory'!#REF!</definedName>
    <definedName name="_7__123Graph_ACHART_1" localSheetId="2" hidden="1">'[1]Edge 10797 Drilling Inventory'!#REF!</definedName>
    <definedName name="_7__123Graph_ACHART_1" localSheetId="3" hidden="1">'[1]Edge 10797 Drilling Inventory'!#REF!</definedName>
    <definedName name="_7__123Graph_ACHART_1" hidden="1">'[1]Edge 10797 Drilling Inventory'!#REF!</definedName>
    <definedName name="_7__123Graph_ACHART_15" hidden="1">[3]Arbitrage!$G$148:$G$157</definedName>
    <definedName name="_7__123Graph_BCHART_2" localSheetId="1" hidden="1">'[1]Edge 10797 Drilling Inventory'!#REF!</definedName>
    <definedName name="_7__123Graph_BCHART_2" localSheetId="2" hidden="1">'[1]Edge 10797 Drilling Inventory'!#REF!</definedName>
    <definedName name="_7__123Graph_BCHART_2" localSheetId="6" hidden="1">'[1]Edge 10797 Drilling Inventory'!#REF!</definedName>
    <definedName name="_7__123Graph_BCHART_2" localSheetId="0" hidden="1">'[1]Edge 10797 Drilling Inventory'!#REF!</definedName>
    <definedName name="_7__123Graph_BCHART_2" localSheetId="4" hidden="1">'[1]Edge 10797 Drilling Inventory'!#REF!</definedName>
    <definedName name="_7__123Graph_BCHART_2" localSheetId="3" hidden="1">'[1]Edge 10797 Drilling Inventory'!#REF!</definedName>
    <definedName name="_7__123Graph_BCHART_2" hidden="1">'[1]Edge 10797 Drilling Inventory'!#REF!</definedName>
    <definedName name="_7__123Graph_BCHART_3" localSheetId="1" hidden="1">'[1]Edge 10797 Drilling Inventory'!#REF!</definedName>
    <definedName name="_7__123Graph_BCHART_3" localSheetId="2" hidden="1">'[1]Edge 10797 Drilling Inventory'!#REF!</definedName>
    <definedName name="_7__123Graph_BCHART_3" localSheetId="6" hidden="1">'[1]Edge 10797 Drilling Inventory'!#REF!</definedName>
    <definedName name="_7__123Graph_BCHART_3" localSheetId="0" hidden="1">'[1]Edge 10797 Drilling Inventory'!#REF!</definedName>
    <definedName name="_7__123Graph_BCHART_3" localSheetId="4" hidden="1">'[1]Edge 10797 Drilling Inventory'!#REF!</definedName>
    <definedName name="_7__123Graph_BCHART_3" localSheetId="3" hidden="1">'[1]Edge 10797 Drilling Inventory'!#REF!</definedName>
    <definedName name="_7__123Graph_BCHART_3" hidden="1">'[1]Edge 10797 Drilling Inventory'!#REF!</definedName>
    <definedName name="_7__FDSAUDITLINK__" localSheetId="1"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2"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6"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0"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4"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3"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localSheetId="7" hidden="1">{"fdsup://Directions/FactSet Auditing Viewer?action=AUDIT_VALUE&amp;DB=129&amp;ID1=40537Q20&amp;VALUEID=02001&amp;SDATE=201201&amp;PERIODTYPE=QTR_STD&amp;SCFT=3&amp;window=popup_no_bar&amp;width=385&amp;height=120&amp;START_MAXIMIZED=FALSE&amp;creator=factset&amp;display_string=Audit"}</definedName>
    <definedName name="_7__FDSAUDITLINK__" hidden="1">{"fdsup://Directions/FactSet Auditing Viewer?action=AUDIT_VALUE&amp;DB=129&amp;ID1=40537Q20&amp;VALUEID=02001&amp;SDATE=201201&amp;PERIODTYPE=QTR_STD&amp;SCFT=3&amp;window=popup_no_bar&amp;width=385&amp;height=120&amp;START_MAXIMIZED=FALSE&amp;creator=factset&amp;display_string=Audit"}</definedName>
    <definedName name="_7_0I" localSheetId="1">'[1]Income Statement'!#REF!</definedName>
    <definedName name="_7_0I" localSheetId="2">'[1]Income Statement'!#REF!</definedName>
    <definedName name="_7_0I" localSheetId="3">'[1]Income Statement'!#REF!</definedName>
    <definedName name="_7_0I">'[1]Income Statement'!#REF!</definedName>
    <definedName name="_72__123Graph_LBL_ACHART_4" localSheetId="1" hidden="1">[1]Sheet1!#REF!</definedName>
    <definedName name="_72__123Graph_LBL_ACHART_4" localSheetId="2" hidden="1">[1]Sheet1!#REF!</definedName>
    <definedName name="_72__123Graph_LBL_ACHART_4" localSheetId="3" hidden="1">[1]Sheet1!#REF!</definedName>
    <definedName name="_72__123Graph_LBL_ACHART_4" hidden="1">[1]Sheet1!#REF!</definedName>
    <definedName name="_72__123Graph_XCHART_4" localSheetId="1" hidden="1">'[1]Edge 10797 Drilling Inventory'!#REF!</definedName>
    <definedName name="_72__123Graph_XCHART_4" localSheetId="2" hidden="1">'[1]Edge 10797 Drilling Inventory'!#REF!</definedName>
    <definedName name="_72__123Graph_XCHART_4" localSheetId="3" hidden="1">'[1]Edge 10797 Drilling Inventory'!#REF!</definedName>
    <definedName name="_72__123Graph_XCHART_4" hidden="1">'[1]Edge 10797 Drilling Inventory'!#REF!</definedName>
    <definedName name="_76__123Graph_LBL_ACHART_2" localSheetId="1" hidden="1">'[1]Edge 10797 Drilling Inventory'!#REF!</definedName>
    <definedName name="_76__123Graph_LBL_ACHART_2" localSheetId="2" hidden="1">'[1]Edge 10797 Drilling Inventory'!#REF!</definedName>
    <definedName name="_76__123Graph_LBL_ACHART_2" localSheetId="3" hidden="1">'[1]Edge 10797 Drilling Inventory'!#REF!</definedName>
    <definedName name="_76__123Graph_LBL_ACHART_2" hidden="1">'[1]Edge 10797 Drilling Inventory'!#REF!</definedName>
    <definedName name="_77__123Graph_BCHART_3" localSheetId="1" hidden="1">'[1]Edge 10797 Drilling Inventory'!#REF!</definedName>
    <definedName name="_77__123Graph_BCHART_3" localSheetId="2" hidden="1">'[1]Edge 10797 Drilling Inventory'!#REF!</definedName>
    <definedName name="_77__123Graph_BCHART_3" localSheetId="3" hidden="1">'[1]Edge 10797 Drilling Inventory'!#REF!</definedName>
    <definedName name="_77__123Graph_BCHART_3" hidden="1">'[1]Edge 10797 Drilling Inventory'!#REF!</definedName>
    <definedName name="_78__123Graph_LBL_BCHART_1" localSheetId="1" hidden="1">[1]Sheet1!#REF!</definedName>
    <definedName name="_78__123Graph_LBL_BCHART_1" localSheetId="2" hidden="1">[1]Sheet1!#REF!</definedName>
    <definedName name="_78__123Graph_LBL_BCHART_1" localSheetId="3" hidden="1">[1]Sheet1!#REF!</definedName>
    <definedName name="_78__123Graph_LBL_BCHART_1" hidden="1">[1]Sheet1!#REF!</definedName>
    <definedName name="_8__123Graph_ACHART_16" hidden="1">[3]Arbitrage!$I$148:$I$157</definedName>
    <definedName name="_8__123Graph_ACHART_2" localSheetId="1" hidden="1">'[1]Edge 10797 Drilling Inventory'!#REF!</definedName>
    <definedName name="_8__123Graph_ACHART_2" localSheetId="2" hidden="1">'[1]Edge 10797 Drilling Inventory'!#REF!</definedName>
    <definedName name="_8__123Graph_ACHART_2" localSheetId="6" hidden="1">'[1]Edge 10797 Drilling Inventory'!#REF!</definedName>
    <definedName name="_8__123Graph_ACHART_2" localSheetId="0" hidden="1">'[1]Edge 10797 Drilling Inventory'!#REF!</definedName>
    <definedName name="_8__123Graph_ACHART_2" localSheetId="4" hidden="1">'[1]Edge 10797 Drilling Inventory'!#REF!</definedName>
    <definedName name="_8__123Graph_ACHART_2" localSheetId="3" hidden="1">'[1]Edge 10797 Drilling Inventory'!#REF!</definedName>
    <definedName name="_8__123Graph_ACHART_2" hidden="1">'[1]Edge 10797 Drilling Inventory'!#REF!</definedName>
    <definedName name="_8__123Graph_BCHART_3" localSheetId="1" hidden="1">'[1]Edge 10797 Drilling Inventory'!#REF!</definedName>
    <definedName name="_8__123Graph_BCHART_3" localSheetId="2" hidden="1">'[1]Edge 10797 Drilling Inventory'!#REF!</definedName>
    <definedName name="_8__123Graph_BCHART_3" localSheetId="6" hidden="1">'[1]Edge 10797 Drilling Inventory'!#REF!</definedName>
    <definedName name="_8__123Graph_BCHART_3" localSheetId="0" hidden="1">'[1]Edge 10797 Drilling Inventory'!#REF!</definedName>
    <definedName name="_8__123Graph_BCHART_3" localSheetId="4" hidden="1">'[1]Edge 10797 Drilling Inventory'!#REF!</definedName>
    <definedName name="_8__123Graph_BCHART_3" localSheetId="3" hidden="1">'[1]Edge 10797 Drilling Inventory'!#REF!</definedName>
    <definedName name="_8__123Graph_BCHART_3" hidden="1">'[1]Edge 10797 Drilling Inventory'!#REF!</definedName>
    <definedName name="_8__123Graph_LBL_ACHART_1" localSheetId="1" hidden="1">'[1]Edge 10797 Drilling Inventory'!#REF!</definedName>
    <definedName name="_8__123Graph_LBL_ACHART_1" localSheetId="2" hidden="1">'[1]Edge 10797 Drilling Inventory'!#REF!</definedName>
    <definedName name="_8__123Graph_LBL_ACHART_1" localSheetId="6" hidden="1">'[1]Edge 10797 Drilling Inventory'!#REF!</definedName>
    <definedName name="_8__123Graph_LBL_ACHART_1" localSheetId="3" hidden="1">'[1]Edge 10797 Drilling Inventory'!#REF!</definedName>
    <definedName name="_8__123Graph_LBL_ACHART_1" hidden="1">'[1]Edge 10797 Drilling Inventory'!#REF!</definedName>
    <definedName name="_80__123Graph_ACHART_4" localSheetId="1" hidden="1">'[1]Edge 10797 Drilling Inventory'!#REF!</definedName>
    <definedName name="_80__123Graph_ACHART_4" localSheetId="2" hidden="1">'[1]Edge 10797 Drilling Inventory'!#REF!</definedName>
    <definedName name="_80__123Graph_ACHART_4" localSheetId="6" hidden="1">'[1]Edge 10797 Drilling Inventory'!#REF!</definedName>
    <definedName name="_80__123Graph_ACHART_4" localSheetId="3" hidden="1">'[1]Edge 10797 Drilling Inventory'!#REF!</definedName>
    <definedName name="_80__123Graph_ACHART_4" hidden="1">'[1]Edge 10797 Drilling Inventory'!#REF!</definedName>
    <definedName name="_83__123Graph_LBL_ACHART_3" localSheetId="1" hidden="1">'[1]Edge 10797 Drilling Inventory'!#REF!</definedName>
    <definedName name="_83__123Graph_LBL_ACHART_3" localSheetId="2" hidden="1">'[1]Edge 10797 Drilling Inventory'!#REF!</definedName>
    <definedName name="_83__123Graph_LBL_ACHART_3" localSheetId="3" hidden="1">'[1]Edge 10797 Drilling Inventory'!#REF!</definedName>
    <definedName name="_83__123Graph_LBL_ACHART_3" hidden="1">'[1]Edge 10797 Drilling Inventory'!#REF!</definedName>
    <definedName name="_84__123Graph_LBL_BCHART_2" localSheetId="1" hidden="1">[1]Sheet1!#REF!</definedName>
    <definedName name="_84__123Graph_LBL_BCHART_2" localSheetId="2" hidden="1">[1]Sheet1!#REF!</definedName>
    <definedName name="_84__123Graph_LBL_BCHART_2" localSheetId="3" hidden="1">[1]Sheet1!#REF!</definedName>
    <definedName name="_84__123Graph_LBL_BCHART_2" hidden="1">[1]Sheet1!#REF!</definedName>
    <definedName name="_88__123Graph_LBL_ACHART_1" localSheetId="1" hidden="1">'[1]Edge 10797 Drilling Inventory'!#REF!</definedName>
    <definedName name="_88__123Graph_LBL_ACHART_1" localSheetId="2" hidden="1">'[1]Edge 10797 Drilling Inventory'!#REF!</definedName>
    <definedName name="_88__123Graph_LBL_ACHART_1" localSheetId="3" hidden="1">'[1]Edge 10797 Drilling Inventory'!#REF!</definedName>
    <definedName name="_88__123Graph_LBL_ACHART_1" hidden="1">'[1]Edge 10797 Drilling Inventory'!#REF!</definedName>
    <definedName name="_9__123Graph_ACHART_2" hidden="1">[2]AcqSum!$AC$141:$AJ$141</definedName>
    <definedName name="_9__123Graph_LBL_ACHART_1" localSheetId="1" hidden="1">'[1]Edge 10797 Drilling Inventory'!#REF!</definedName>
    <definedName name="_9__123Graph_LBL_ACHART_1" localSheetId="2" hidden="1">'[1]Edge 10797 Drilling Inventory'!#REF!</definedName>
    <definedName name="_9__123Graph_LBL_ACHART_1" localSheetId="6" hidden="1">'[1]Edge 10797 Drilling Inventory'!#REF!</definedName>
    <definedName name="_9__123Graph_LBL_ACHART_1" localSheetId="0" hidden="1">'[1]Edge 10797 Drilling Inventory'!#REF!</definedName>
    <definedName name="_9__123Graph_LBL_ACHART_1" localSheetId="4" hidden="1">'[1]Edge 10797 Drilling Inventory'!#REF!</definedName>
    <definedName name="_9__123Graph_LBL_ACHART_1" localSheetId="3" hidden="1">'[1]Edge 10797 Drilling Inventory'!#REF!</definedName>
    <definedName name="_9__123Graph_LBL_ACHART_1" hidden="1">'[1]Edge 10797 Drilling Inventory'!#REF!</definedName>
    <definedName name="_9__123Graph_LBL_ACHART_2" localSheetId="1" hidden="1">'[1]Edge 10797 Drilling Inventory'!#REF!</definedName>
    <definedName name="_9__123Graph_LBL_ACHART_2" localSheetId="2" hidden="1">'[1]Edge 10797 Drilling Inventory'!#REF!</definedName>
    <definedName name="_9__123Graph_LBL_ACHART_2" localSheetId="6" hidden="1">'[1]Edge 10797 Drilling Inventory'!#REF!</definedName>
    <definedName name="_9__123Graph_LBL_ACHART_2" localSheetId="0" hidden="1">'[1]Edge 10797 Drilling Inventory'!#REF!</definedName>
    <definedName name="_9__123Graph_LBL_ACHART_2" localSheetId="4" hidden="1">'[1]Edge 10797 Drilling Inventory'!#REF!</definedName>
    <definedName name="_9__123Graph_LBL_ACHART_2" localSheetId="3" hidden="1">'[1]Edge 10797 Drilling Inventory'!#REF!</definedName>
    <definedName name="_9__123Graph_LBL_ACHART_2" hidden="1">'[1]Edge 10797 Drilling Inventory'!#REF!</definedName>
    <definedName name="_9__FDSAUDITLINK__" localSheetId="1"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2"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6"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0"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4"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3"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localSheetId="7"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__FDSAUDITLINK__" hidden="1">{"fdsup://directions/FAT Viewer?action=UPDATE&amp;creator=factset&amp;DYN_ARGS=TRUE&amp;DOC_NAME=FAT:FQL_AUDITING_CLIENT_TEMPLATE.FAT&amp;display_string=Audit&amp;VAR:KEY=NSXKJOVATA&amp;VAR:QUERY=RkZfREVCVChRVFIsMCwwLCwsLE0p&amp;WINDOW=FIRST_POPUP&amp;HEIGHT=450&amp;WIDTH=450&amp;START_MAXIMIZED=","FALSE&amp;VAR:CALENDAR=US&amp;VAR:SYMBOL=40537Q20&amp;VAR:INDEX=0"}</definedName>
    <definedName name="_90__123Graph_LBL_ACHART_4" localSheetId="1" hidden="1">'[1]Edge 10797 Drilling Inventory'!#REF!</definedName>
    <definedName name="_90__123Graph_LBL_ACHART_4" localSheetId="2" hidden="1">'[1]Edge 10797 Drilling Inventory'!#REF!</definedName>
    <definedName name="_90__123Graph_LBL_ACHART_4" localSheetId="3" hidden="1">'[1]Edge 10797 Drilling Inventory'!#REF!</definedName>
    <definedName name="_90__123Graph_LBL_ACHART_4" hidden="1">'[1]Edge 10797 Drilling Inventory'!#REF!</definedName>
    <definedName name="_90__123Graph_LBL_BCHART_3" localSheetId="1" hidden="1">[1]Sheet1!#REF!</definedName>
    <definedName name="_90__123Graph_LBL_BCHART_3" localSheetId="2" hidden="1">[1]Sheet1!#REF!</definedName>
    <definedName name="_90__123Graph_LBL_BCHART_3" localSheetId="3" hidden="1">[1]Sheet1!#REF!</definedName>
    <definedName name="_90__123Graph_LBL_BCHART_3" hidden="1">[1]Sheet1!#REF!</definedName>
    <definedName name="_96__123Graph_XCHART_1" localSheetId="1" hidden="1">[1]Sheet1!#REF!</definedName>
    <definedName name="_96__123Graph_XCHART_1" localSheetId="2" hidden="1">[1]Sheet1!#REF!</definedName>
    <definedName name="_96__123Graph_XCHART_1" localSheetId="3" hidden="1">[1]Sheet1!#REF!</definedName>
    <definedName name="_96__123Graph_XCHART_1" hidden="1">[1]Sheet1!#REF!</definedName>
    <definedName name="_97__123Graph_LBL_BCHART_1" localSheetId="1" hidden="1">'[1]Edge 10797 Drilling Inventory'!#REF!</definedName>
    <definedName name="_97__123Graph_LBL_BCHART_1" localSheetId="2" hidden="1">'[1]Edge 10797 Drilling Inventory'!#REF!</definedName>
    <definedName name="_97__123Graph_LBL_BCHART_1" localSheetId="3" hidden="1">'[1]Edge 10797 Drilling Inventory'!#REF!</definedName>
    <definedName name="_97__123Graph_LBL_BCHART_1" hidden="1">'[1]Edge 10797 Drilling Inventory'!#REF!</definedName>
    <definedName name="_99__123Graph_LBL_ACHART_2" localSheetId="1" hidden="1">'[1]Edge 10797 Drilling Inventory'!#REF!</definedName>
    <definedName name="_99__123Graph_LBL_ACHART_2" localSheetId="2" hidden="1">'[1]Edge 10797 Drilling Inventory'!#REF!</definedName>
    <definedName name="_99__123Graph_LBL_ACHART_2" localSheetId="3" hidden="1">'[1]Edge 10797 Drilling Inventory'!#REF!</definedName>
    <definedName name="_99__123Graph_LBL_ACHART_2" hidden="1">'[1]Edge 10797 Drilling Inventory'!#REF!</definedName>
    <definedName name="_bdm.0023787040814C1F9834A873F0F12BAF.edm" hidden="1" xml:space="preserve">                                                                                                                                                                                                                                      '[6]S&amp;U_CAP'!$1:$1048576</definedName>
    <definedName name="_bdm.0118A1878E6345C484A95ED8BAC491DC.edm" hidden="1" xml:space="preserve">                                                                                  '[6]GEOI Proved'!$1:$1048576</definedName>
    <definedName name="_bdm.013512227B194266B2296100E52DD86D.edm" hidden="1" xml:space="preserve">                                                                                                                                      '[6]GEOI Proved'!$1:$1048576</definedName>
    <definedName name="_bdm.02B1CEDE5BB24DE8B0CC390558EA4043.edm" hidden="1" xml:space="preserve">                                                                                                                                    '[6]GEOI Proved'!$1:$1048576</definedName>
    <definedName name="_bdm.048C37D657FD4859B187715EF45E98E7.edm" hidden="1" xml:space="preserve">                                                                                                                                                    '[6]Financial Statements'!$1:$1048576</definedName>
    <definedName name="_bdm.04C6D99BBFB5462A8816A3D47C1D7AB5.edm" localSheetId="1" hidden="1">#REF!</definedName>
    <definedName name="_bdm.04C6D99BBFB5462A8816A3D47C1D7AB5.edm" localSheetId="2" hidden="1">#REF!</definedName>
    <definedName name="_bdm.04C6D99BBFB5462A8816A3D47C1D7AB5.edm" localSheetId="6" hidden="1">#REF!</definedName>
    <definedName name="_bdm.04C6D99BBFB5462A8816A3D47C1D7AB5.edm" localSheetId="0" hidden="1">#REF!</definedName>
    <definedName name="_bdm.04C6D99BBFB5462A8816A3D47C1D7AB5.edm" localSheetId="4" hidden="1">#REF!</definedName>
    <definedName name="_bdm.04C6D99BBFB5462A8816A3D47C1D7AB5.edm" localSheetId="3" hidden="1">#REF!</definedName>
    <definedName name="_bdm.04C6D99BBFB5462A8816A3D47C1D7AB5.edm" hidden="1">#REF!</definedName>
    <definedName name="_bdm.0929690203914D52963FA3824A9E21AD.edm" hidden="1" xml:space="preserve">                                                                          '[6]Financial Statements'!$1:$1048576</definedName>
    <definedName name="_bdm.09E2B5D135C94EB4980E23A27DF4057B.edm" hidden="1" xml:space="preserve">                                                                          '[6]S&amp;U_CAP'!$1:$1048576</definedName>
    <definedName name="_bdm.0A2F4B9448FE4D1C8E463A26B40E4F58.edm" hidden="1" xml:space="preserve">                                                                                                                                                    '[6]GEOI Proved'!$1:$1048576</definedName>
    <definedName name="_bdm.0AC99BA5118241D3BF28740E980A8177.edm" hidden="1" xml:space="preserve">                                                                          [6]ROLLUP!$1:$1048576</definedName>
    <definedName name="_bdm.0B8AB12C1557446CBF56C769AACF335B.edm" hidden="1" xml:space="preserve">                                                                                  '[6]S&amp;U_CAP'!$1:$1048576</definedName>
    <definedName name="_bdm.0C0CABE73C574CA681DEEE62D228B10C.edm" hidden="1" xml:space="preserve">                                                                          [6]ROLLUP!$1:$1048576</definedName>
    <definedName name="_bdm.0C69AD23CD5443DAA425646562A2567C.edm" hidden="1" xml:space="preserve">                                                                                                                  '[6]GEOI Proved'!$1:$1048576</definedName>
    <definedName name="_bdm.0D2A3677D52D40D6BB98F454C40CFCB1.edm" hidden="1" xml:space="preserve">                                                                          [6]ROLLUP!$1:$1048576</definedName>
    <definedName name="_bdm.0D31AD99607C493F83B4E3CF6B66215F.edm" hidden="1" xml:space="preserve">                                                                          [6]ROLLUP!$1:$1048576</definedName>
    <definedName name="_bdm.0D7B0E2F04F24AB7B5F38526E77A9ED6.edm" hidden="1" xml:space="preserve">                                                                          [6]ROLLUP!$1:$1048576</definedName>
    <definedName name="_bdm.0E11EF3E25034B698076DE5556EFEBEF.edm" hidden="1" xml:space="preserve">                                                                                                                                          '[6]GEOI Proved'!$1:$1048576</definedName>
    <definedName name="_bdm.0EDBF47B2A5D447880C0075CD648B815.edm" hidden="1" xml:space="preserve">                                                                          '[6]Qtrly and Annual Summary'!$1:$1048576</definedName>
    <definedName name="_bdm.0EED2931D43C4488B62BAF3BB8750704.edm" hidden="1" xml:space="preserve">                                                                                                                                    '[6]GEOI Proved'!$1:$1048576</definedName>
    <definedName name="_bdm.0F183194113A48B3971C31AE1E010DC3.edm" hidden="1" xml:space="preserve">                                                                          '[6]Financial Statements'!$1:$1048576</definedName>
    <definedName name="_bdm.0F66B27BE50B42448399A855E070FCF1.edm" hidden="1" xml:space="preserve">                                                                          [6]ROLLUP!$1:$1048576</definedName>
    <definedName name="_bdm.0F70F18590A3432AA98F4DA41D6A0670.edm" hidden="1" xml:space="preserve">                                                                          [6]ROLLUP!$1:$1048576</definedName>
    <definedName name="_bdm.0FDB30D7B923476C9A4BCDF963E77A1B.edm" hidden="1" xml:space="preserve">                                                                          '[6]Financial Statements'!$1:$1048576</definedName>
    <definedName name="_bdm.107DBC327B984381BD9B48B564C63B73.edm" hidden="1" xml:space="preserve">                                                                                                                                              '[6]GEOI Proved'!$1:$1048576</definedName>
    <definedName name="_bdm.1256ED4539674F9292132EF72189F721.edm" hidden="1" xml:space="preserve">                                                                          '[6]Financial Statements'!$1:$1048576</definedName>
    <definedName name="_bdm.125CE5000C094345A0624BC646AB97FB.edm" localSheetId="1" hidden="1">#REF!</definedName>
    <definedName name="_bdm.125CE5000C094345A0624BC646AB97FB.edm" localSheetId="2" hidden="1">#REF!</definedName>
    <definedName name="_bdm.125CE5000C094345A0624BC646AB97FB.edm" localSheetId="6" hidden="1">#REF!</definedName>
    <definedName name="_bdm.125CE5000C094345A0624BC646AB97FB.edm" localSheetId="0" hidden="1">#REF!</definedName>
    <definedName name="_bdm.125CE5000C094345A0624BC646AB97FB.edm" localSheetId="4" hidden="1">#REF!</definedName>
    <definedName name="_bdm.125CE5000C094345A0624BC646AB97FB.edm" localSheetId="3" hidden="1">#REF!</definedName>
    <definedName name="_bdm.125CE5000C094345A0624BC646AB97FB.edm" hidden="1">#REF!</definedName>
    <definedName name="_bdm.13251AC54BA7492AB503A03E4189E850.edm" hidden="1" xml:space="preserve">                                                                          [6]ROLLUP!$1:$1048576</definedName>
    <definedName name="_bdm.1443F347DEE549948F02798C3DBC8609.edm" hidden="1" xml:space="preserve">                                                                                                                          '[6]GEOI Proved'!$1:$1048576</definedName>
    <definedName name="_bdm.158C2247CBEB49EBB6658CABF244507E.edm" hidden="1" xml:space="preserve">                                                                          '[6]Financial Statements'!$1:$1048576</definedName>
    <definedName name="_bdm.1590D7EC1E934EF9BAD375CA03F1A685.edm" hidden="1" xml:space="preserve">                                                                          [6]ROLLUP!$1:$1048576</definedName>
    <definedName name="_bdm.15990075AECA4E34A0222977391CC81F.edm" hidden="1" xml:space="preserve">                                                                          '[6]Forecast Summary'!$1:$1048576</definedName>
    <definedName name="_bdm.17A9DB225B2F4803A96853FF7B5DF9A6.edm" hidden="1" xml:space="preserve">                                                                          '[6]Financial Statements'!$1:$1048576</definedName>
    <definedName name="_bdm.185DBE0EC402423DADD584774DEF8609.edm" hidden="1" xml:space="preserve">                                                                          [6]ROLLUP!$1:$1048576</definedName>
    <definedName name="_bdm.1898D252973249D4B4D142FA71B71B4C.edm" hidden="1" xml:space="preserve">                                                                          [6]ROLLUP!$1:$1048576</definedName>
    <definedName name="_bdm.1964E5E90FC34D13BC7D81458789854B.edm" hidden="1" xml:space="preserve">                                                                                                                      '[6]GEOI Proved'!$1:$1048576</definedName>
    <definedName name="_bdm.1992B6D92145450C87FA2346697AC719.edm" hidden="1" xml:space="preserve">                                                                          '[6]Financial Statements'!$1:$1048576</definedName>
    <definedName name="_bdm.1999DFD97087410988D7FA8D852E2D42.edm" hidden="1" xml:space="preserve">                                                                                                                                        '[6]GEOI Proved'!$1:$1048576</definedName>
    <definedName name="_bdm.1AB2F95978C44AC1A31D46CA864DAE77.edm" hidden="1" xml:space="preserve">                                                                                                                        '[6]GEOI Proved'!$1:$1048576</definedName>
    <definedName name="_bdm.1B7269A68E8A4D40B9561AC4E4783C5A.edm" hidden="1" xml:space="preserve">                                                                          '[6]GEOI Proved'!$1:$1048576</definedName>
    <definedName name="_bdm.1B9C8A88847C4DD6915E7779EEA2C86F.edm" hidden="1" xml:space="preserve">                                                                                                                        '[6]GEOI Proved'!$1:$1048576</definedName>
    <definedName name="_bdm.1BB9AA0BD99C4DD2B8906DEA244BFFA6.edm" hidden="1" xml:space="preserve">                                                                          [6]ROLLUP!$1:$1048576</definedName>
    <definedName name="_bdm.1C991F69BA494422AFB12CBF32E7A016.edm" localSheetId="1" hidden="1">#REF!</definedName>
    <definedName name="_bdm.1C991F69BA494422AFB12CBF32E7A016.edm" localSheetId="2" hidden="1">#REF!</definedName>
    <definedName name="_bdm.1C991F69BA494422AFB12CBF32E7A016.edm" localSheetId="6" hidden="1">#REF!</definedName>
    <definedName name="_bdm.1C991F69BA494422AFB12CBF32E7A016.edm" localSheetId="0" hidden="1">#REF!</definedName>
    <definedName name="_bdm.1C991F69BA494422AFB12CBF32E7A016.edm" localSheetId="4" hidden="1">#REF!</definedName>
    <definedName name="_bdm.1C991F69BA494422AFB12CBF32E7A016.edm" localSheetId="3" hidden="1">#REF!</definedName>
    <definedName name="_bdm.1C991F69BA494422AFB12CBF32E7A016.edm" hidden="1">#REF!</definedName>
    <definedName name="_bdm.1CCD33E46CC34AB3872AC603D37C2E18.edm" hidden="1" xml:space="preserve">                                                                              '[6]GEOI Proved'!$1:$1048576</definedName>
    <definedName name="_bdm.1DA6112383B446CCB88EF6CA417BDAEF.edm" hidden="1" xml:space="preserve">                                                                                                        '[6]GEOI Proved'!$1:$1048576</definedName>
    <definedName name="_bdm.1E831A9391CE44AB93787044C2B37BF3.edm" hidden="1" xml:space="preserve">                                                                          '[6]Financial Statements'!$1:$1048576</definedName>
    <definedName name="_bdm.1F1A5388FCCF45FF9F6B3B71C8078029.edm" hidden="1" xml:space="preserve">                                                                          [6]ROLLUP!$1:$1048576</definedName>
    <definedName name="_bdm.2089D6E260624B23A4EBA7CB68367CF9.edm" hidden="1" xml:space="preserve">                                                                                                                                      '[6]GEOI Proved'!$1:$1048576</definedName>
    <definedName name="_bdm.224DAD86321F46DC8FDD0B5B1A7A8192.edm" hidden="1" xml:space="preserve">                                                                          '[6]Financial Statements'!$1:$1048576</definedName>
    <definedName name="_bdm.22A1DFACD6974E579A537F1B86460C2F.edm" hidden="1" xml:space="preserve">                                                                                  '[6]GEOI Proved'!$1:$1048576</definedName>
    <definedName name="_bdm.22B9935F64C04A4095B831FD00CD18F4.edm" hidden="1" xml:space="preserve">                                                                                                        [6]PresNummies!$1:$1048576</definedName>
    <definedName name="_bdm.22C420290F684B23B069801310CFA1B4.edm" localSheetId="1" hidden="1">#REF!</definedName>
    <definedName name="_bdm.22C420290F684B23B069801310CFA1B4.edm" localSheetId="2" hidden="1">#REF!</definedName>
    <definedName name="_bdm.22C420290F684B23B069801310CFA1B4.edm" localSheetId="6" hidden="1">#REF!</definedName>
    <definedName name="_bdm.22C420290F684B23B069801310CFA1B4.edm" localSheetId="0" hidden="1">#REF!</definedName>
    <definedName name="_bdm.22C420290F684B23B069801310CFA1B4.edm" localSheetId="4" hidden="1">#REF!</definedName>
    <definedName name="_bdm.22C420290F684B23B069801310CFA1B4.edm" localSheetId="3" hidden="1">#REF!</definedName>
    <definedName name="_bdm.22C420290F684B23B069801310CFA1B4.edm" hidden="1">#REF!</definedName>
    <definedName name="_bdm.23534ABC063D4714A11FBA2856B59734.edm" hidden="1" xml:space="preserve">                                                                                                    '[6]GEOI Proved'!$1:$1048576</definedName>
    <definedName name="_bdm.240CE88F0FC549EEAB2C0570552F8785.edm" hidden="1" xml:space="preserve">                                                                                                                                      '[6]liquidity output'!$1:$1048576</definedName>
    <definedName name="_bdm.26915D9AC5C7427DB7C95ABC6CB9FA25.edm" hidden="1" xml:space="preserve">                                                                                      '[6]GEOI Proved'!$1:$1048576</definedName>
    <definedName name="_bdm.28096F67E86446B9A3AA2A5CA97477DD.edm" localSheetId="1" hidden="1">#REF!</definedName>
    <definedName name="_bdm.28096F67E86446B9A3AA2A5CA97477DD.edm" localSheetId="2" hidden="1">#REF!</definedName>
    <definedName name="_bdm.28096F67E86446B9A3AA2A5CA97477DD.edm" localSheetId="6" hidden="1">#REF!</definedName>
    <definedName name="_bdm.28096F67E86446B9A3AA2A5CA97477DD.edm" localSheetId="0" hidden="1">#REF!</definedName>
    <definedName name="_bdm.28096F67E86446B9A3AA2A5CA97477DD.edm" localSheetId="4" hidden="1">#REF!</definedName>
    <definedName name="_bdm.28096F67E86446B9A3AA2A5CA97477DD.edm" localSheetId="3" hidden="1">#REF!</definedName>
    <definedName name="_bdm.28096F67E86446B9A3AA2A5CA97477DD.edm" hidden="1">#REF!</definedName>
    <definedName name="_bdm.285857D9A18F4C8D835E3126A88E36E0.edm" hidden="1" xml:space="preserve">                                                                          [6]ROLLUP!$1:$1048576</definedName>
    <definedName name="_bdm.28DABAEE5D82498F8EC258453331E657.edm" hidden="1" xml:space="preserve">                                                                                            '[6]GEOI Proved'!$1:$1048576</definedName>
    <definedName name="_bdm.29B8B559FC774E5686967E23BBB16BF5.edm" hidden="1" xml:space="preserve">                                                                          [6]ROLLUP!$1:$1048576</definedName>
    <definedName name="_bdm.2A8E26C9AE0B4699A676CE8609F05DB4.edm" hidden="1" xml:space="preserve">                                                                                                                                                '[6]GEOI Proved'!$1:$1048576</definedName>
    <definedName name="_bdm.2B9A58844A5147B7BC2755B194959B08.edm" hidden="1" xml:space="preserve">                                                                          [6]ROLLUP!$1:$1048576</definedName>
    <definedName name="_bdm.2BBDD15FE22347D9A3DC797D85C82674.edm" hidden="1" xml:space="preserve">                                                                              '[6]GEOI Proved'!$1:$1048576</definedName>
    <definedName name="_bdm.2BC9667FD0254D26B8CB5E401EA25DB5.edm" hidden="1" xml:space="preserve">                                                                          '[6]Financial Statements'!$1:$1048576</definedName>
    <definedName name="_bdm.2C9DA327C12541728A5140E454E540EF.edm" localSheetId="1" hidden="1">#REF!</definedName>
    <definedName name="_bdm.2C9DA327C12541728A5140E454E540EF.edm" localSheetId="2" hidden="1">#REF!</definedName>
    <definedName name="_bdm.2C9DA327C12541728A5140E454E540EF.edm" localSheetId="6" hidden="1">#REF!</definedName>
    <definedName name="_bdm.2C9DA327C12541728A5140E454E540EF.edm" localSheetId="0" hidden="1">#REF!</definedName>
    <definedName name="_bdm.2C9DA327C12541728A5140E454E540EF.edm" localSheetId="4" hidden="1">#REF!</definedName>
    <definedName name="_bdm.2C9DA327C12541728A5140E454E540EF.edm" localSheetId="3" hidden="1">#REF!</definedName>
    <definedName name="_bdm.2C9DA327C12541728A5140E454E540EF.edm" hidden="1">#REF!</definedName>
    <definedName name="_bdm.2E09E147EF044E1D83FBBD1D9048FB13.edm" localSheetId="1" hidden="1">#REF!</definedName>
    <definedName name="_bdm.2E09E147EF044E1D83FBBD1D9048FB13.edm" localSheetId="2" hidden="1">#REF!</definedName>
    <definedName name="_bdm.2E09E147EF044E1D83FBBD1D9048FB13.edm" localSheetId="6" hidden="1">#REF!</definedName>
    <definedName name="_bdm.2E09E147EF044E1D83FBBD1D9048FB13.edm" localSheetId="0" hidden="1">#REF!</definedName>
    <definedName name="_bdm.2E09E147EF044E1D83FBBD1D9048FB13.edm" localSheetId="4" hidden="1">#REF!</definedName>
    <definedName name="_bdm.2E09E147EF044E1D83FBBD1D9048FB13.edm" localSheetId="3" hidden="1">#REF!</definedName>
    <definedName name="_bdm.2E09E147EF044E1D83FBBD1D9048FB13.edm" hidden="1">#REF!</definedName>
    <definedName name="_bdm.2E22B65286E94122855B85F79BFF63FF.edm" hidden="1" xml:space="preserve">                                                                          '[6]Financial Statements'!$1:$1048576</definedName>
    <definedName name="_bdm.2E9CD0439F164FD780B9708A0B15EA38.edm" hidden="1" xml:space="preserve">                                                                                                                          '[6]S&amp;U_CAP'!$1:$1048576</definedName>
    <definedName name="_bdm.2EA4990CFDE94F1FB2B094E2E6C11FC8.edm" localSheetId="1" hidden="1">#REF!</definedName>
    <definedName name="_bdm.2EA4990CFDE94F1FB2B094E2E6C11FC8.edm" localSheetId="2" hidden="1">#REF!</definedName>
    <definedName name="_bdm.2EA4990CFDE94F1FB2B094E2E6C11FC8.edm" localSheetId="6" hidden="1">#REF!</definedName>
    <definedName name="_bdm.2EA4990CFDE94F1FB2B094E2E6C11FC8.edm" localSheetId="0" hidden="1">#REF!</definedName>
    <definedName name="_bdm.2EA4990CFDE94F1FB2B094E2E6C11FC8.edm" localSheetId="4" hidden="1">#REF!</definedName>
    <definedName name="_bdm.2EA4990CFDE94F1FB2B094E2E6C11FC8.edm" localSheetId="3" hidden="1">#REF!</definedName>
    <definedName name="_bdm.2EA4990CFDE94F1FB2B094E2E6C11FC8.edm" hidden="1">#REF!</definedName>
    <definedName name="_bdm.2F1B093FDBCD4FB7B0FB4CBC828ED295.edm" hidden="1" xml:space="preserve">                                                                          '[6]Financial Statements'!$1:$1048576</definedName>
    <definedName name="_bdm.2FB3F4A74C004F9ABB024447D79C77E9.edm" hidden="1" xml:space="preserve">                                                                          [6]ROLLUP!$1:$1048576</definedName>
    <definedName name="_bdm.306EA668946542E3B1A0E6522E709E0C.edm" hidden="1" xml:space="preserve">                                                                                                        '[6]GEOI Proved'!$1:$1048576</definedName>
    <definedName name="_bdm.30A4749BDB884AA2BCA718C074305D59.edm" hidden="1" xml:space="preserve">                                                                                                                                    '[6]GEOI Proved'!$1:$1048576</definedName>
    <definedName name="_bdm.30A5AA9E1A804BAFA3E52F9DCEE6F185.edm" hidden="1" xml:space="preserve">                                                                                                                    '[6]Forecast Summary'!$1:$1048576</definedName>
    <definedName name="_bdm.3126159A713A4CE3B50DD14A75E572C9.edm" hidden="1" xml:space="preserve">                                                                          [6]ROLLUP!$1:$1048576</definedName>
    <definedName name="_bdm.31894A3E32C245FEBA41A081967343B7.edm" hidden="1" xml:space="preserve">                                                                                  '[6]GEOI Proved'!$1:$1048576</definedName>
    <definedName name="_bdm.3189F3FF1C3544E2A47DF63CA54E2388.edm" hidden="1" xml:space="preserve">                                                                                  '[6]S&amp;U_CAP'!$1:$1048576</definedName>
    <definedName name="_bdm.327F72A7FBDB47AD95BFB6423995BD4C.edm" hidden="1" xml:space="preserve">                                                                          [6]ROLLUP!$1:$1048576</definedName>
    <definedName name="_bdm.32950354A07946F58AF69CBDF2AB2EF5.edm" hidden="1" xml:space="preserve">                                                                          '[6]Financial Statements'!$1:$1048576</definedName>
    <definedName name="_bdm.32AA63A9C51C42338B8DB88966EC0D35.edm" hidden="1" xml:space="preserve">                                                                          '[6]Financial Statements'!$1:$1048576</definedName>
    <definedName name="_bdm.3346788FB67D4D959A8B280911D0B25E.edm" hidden="1" xml:space="preserve">                                                                          [6]ROLLUP!$1:$1048576</definedName>
    <definedName name="_bdm.33C5907FE61C41DBA6E2B1DECD1CCEFB.edm" localSheetId="1" hidden="1">#REF!</definedName>
    <definedName name="_bdm.33C5907FE61C41DBA6E2B1DECD1CCEFB.edm" localSheetId="2" hidden="1">#REF!</definedName>
    <definedName name="_bdm.33C5907FE61C41DBA6E2B1DECD1CCEFB.edm" localSheetId="6" hidden="1">#REF!</definedName>
    <definedName name="_bdm.33C5907FE61C41DBA6E2B1DECD1CCEFB.edm" localSheetId="0" hidden="1">#REF!</definedName>
    <definedName name="_bdm.33C5907FE61C41DBA6E2B1DECD1CCEFB.edm" localSheetId="4" hidden="1">#REF!</definedName>
    <definedName name="_bdm.33C5907FE61C41DBA6E2B1DECD1CCEFB.edm" localSheetId="3" hidden="1">#REF!</definedName>
    <definedName name="_bdm.33C5907FE61C41DBA6E2B1DECD1CCEFB.edm" hidden="1">#REF!</definedName>
    <definedName name="_bdm.359A365CA1874CD6B17FE03A2DD8FEF7.edm" hidden="1" xml:space="preserve">                                                                          [6]ROLLUP!$1:$1048576</definedName>
    <definedName name="_bdm.35E411001EAE4D8DADDEA972DCB57D68.edm" hidden="1" xml:space="preserve">                                                                          '[6]Financial Statements'!$1:$1048576</definedName>
    <definedName name="_bdm.35EFC67B7A9F44129C8E0F60A0BF17FF.edm" hidden="1" xml:space="preserve">                                                                          [6]ROLLUP!$1:$1048576</definedName>
    <definedName name="_bdm.364CB05A4489439583365F5BA8E5A74A.edm" hidden="1" xml:space="preserve">                                                                          '[6]Forecast Summary'!$1:$1048576</definedName>
    <definedName name="_bdm.38040EEDDC3A40B1BBCAAEEB75392368.edm" hidden="1" xml:space="preserve">                                                                                '[6]GEOI Proved'!$1:$1048576</definedName>
    <definedName name="_bdm.3904B25F5A864349AB83113E38C925F2.edm" hidden="1" xml:space="preserve">                                                                                  '[6]GEOI Proved'!$1:$1048576</definedName>
    <definedName name="_bdm.39592CC9A4D24A1E8E32D5593141D5B7.edm" hidden="1" xml:space="preserve">                                                                          '[6]Financial Statements'!$1:$1048576</definedName>
    <definedName name="_bdm.39A22D023FD04349933AF5B52BA8B13A.edm" hidden="1" xml:space="preserve">                                                                          [6]ROLLUP!$1:$1048576</definedName>
    <definedName name="_bdm.39E790046395404B8D83517EE2DE1A38.edm" hidden="1" xml:space="preserve">                                                                                  '[6]S&amp;U_CAP'!$1:$1048576</definedName>
    <definedName name="_bdm.3A6634906CED4F7797DAE65D37ED88A4.edm" hidden="1" xml:space="preserve">                                                                                                  '[6]GEOI Proved'!$1:$1048576</definedName>
    <definedName name="_bdm.3AC53F7473A148F29770398A51E0B814.edm" hidden="1" xml:space="preserve">                                                                                                                                                                        '[6]GEOI Proved'!$1:$1048576</definedName>
    <definedName name="_bdm.3AC780486AA34D179DD16720570181F9.edm" localSheetId="1" hidden="1">#REF!</definedName>
    <definedName name="_bdm.3AC780486AA34D179DD16720570181F9.edm" localSheetId="2" hidden="1">#REF!</definedName>
    <definedName name="_bdm.3AC780486AA34D179DD16720570181F9.edm" localSheetId="6" hidden="1">#REF!</definedName>
    <definedName name="_bdm.3AC780486AA34D179DD16720570181F9.edm" localSheetId="0" hidden="1">#REF!</definedName>
    <definedName name="_bdm.3AC780486AA34D179DD16720570181F9.edm" localSheetId="4" hidden="1">#REF!</definedName>
    <definedName name="_bdm.3AC780486AA34D179DD16720570181F9.edm" localSheetId="3" hidden="1">#REF!</definedName>
    <definedName name="_bdm.3AC780486AA34D179DD16720570181F9.edm" hidden="1">#REF!</definedName>
    <definedName name="_bdm.3ADB6BF8C3A6493C861C3479EA8EB781.edm" hidden="1" xml:space="preserve">                                                                                                  '[6]GEOI Proved'!$1:$1048576</definedName>
    <definedName name="_bdm.3B134BCE39B34054BC7E33CB5FC64AFC.edm" hidden="1" xml:space="preserve">                                                                          '[6]Financial Statements'!$1:$1048576</definedName>
    <definedName name="_bdm.3BDB15C5265545C4BDF21AD527F4669A.edm" hidden="1" xml:space="preserve">                                                                          '[6]Financial Statements'!$1:$1048576</definedName>
    <definedName name="_bdm.3D12C4EA3CCC4CC1AFFE7F9D2A144D54.edm" hidden="1" xml:space="preserve">                                                                          '[6]Financial Statements'!$1:$1048576</definedName>
    <definedName name="_bdm.3D4C75D13BF8448291B138207FF46DEA.edm" hidden="1" xml:space="preserve">                                                                          [6]ROLLUP!$1:$1048576</definedName>
    <definedName name="_bdm.3EAC8E3D083A4A3AADEFF35EC509098D.edm" hidden="1" xml:space="preserve">                                                                          [6]ROLLUP!$1:$1048576</definedName>
    <definedName name="_bdm.3FA4F23990174CA68905BA5A200D113A.edm" hidden="1" xml:space="preserve">                                                                                                                                              '[6]GEOI Proved'!$1:$1048576</definedName>
    <definedName name="_bdm.4124FAF77AA54F8A9A3E3B6E9952693D.edm" hidden="1" xml:space="preserve">                                                                          '[6]S&amp;U_CAP'!$1:$1048576</definedName>
    <definedName name="_bdm.414E4A0383BA4258864F032BA5B211B4.edm" hidden="1" xml:space="preserve">                                                                          [6]ROLLUP!$1:$1048576</definedName>
    <definedName name="_bdm.415011C8DBE44869848827B757953F5D.edm" hidden="1" xml:space="preserve">                                                                                  '[6]GEOI Proved'!$1:$1048576</definedName>
    <definedName name="_bdm.41E9F15DC46345D18D511414E874A422.edm" localSheetId="1" hidden="1">#REF!</definedName>
    <definedName name="_bdm.41E9F15DC46345D18D511414E874A422.edm" localSheetId="2" hidden="1">#REF!</definedName>
    <definedName name="_bdm.41E9F15DC46345D18D511414E874A422.edm" localSheetId="6" hidden="1">#REF!</definedName>
    <definedName name="_bdm.41E9F15DC46345D18D511414E874A422.edm" localSheetId="0" hidden="1">#REF!</definedName>
    <definedName name="_bdm.41E9F15DC46345D18D511414E874A422.edm" localSheetId="4" hidden="1">#REF!</definedName>
    <definedName name="_bdm.41E9F15DC46345D18D511414E874A422.edm" localSheetId="3" hidden="1">#REF!</definedName>
    <definedName name="_bdm.41E9F15DC46345D18D511414E874A422.edm" hidden="1">#REF!</definedName>
    <definedName name="_bdm.42291E04F3C9481993A056E235DEA6ED.edm" hidden="1" xml:space="preserve">                                                                                  '[6]GEOI Proved'!$1:$1048576</definedName>
    <definedName name="_bdm.426B04DC839345F593849F17AA108273.edm" localSheetId="1" hidden="1">#REF!</definedName>
    <definedName name="_bdm.426B04DC839345F593849F17AA108273.edm" localSheetId="2" hidden="1">#REF!</definedName>
    <definedName name="_bdm.426B04DC839345F593849F17AA108273.edm" localSheetId="6" hidden="1">#REF!</definedName>
    <definedName name="_bdm.426B04DC839345F593849F17AA108273.edm" localSheetId="0" hidden="1">#REF!</definedName>
    <definedName name="_bdm.426B04DC839345F593849F17AA108273.edm" localSheetId="4" hidden="1">#REF!</definedName>
    <definedName name="_bdm.426B04DC839345F593849F17AA108273.edm" localSheetId="3" hidden="1">#REF!</definedName>
    <definedName name="_bdm.426B04DC839345F593849F17AA108273.edm" hidden="1">#REF!</definedName>
    <definedName name="_bdm.430F813EFAC44C15847375FD93BB8B22.edm" hidden="1" xml:space="preserve">                                                                                                          '[6]GEOI Proved'!$1:$1048576</definedName>
    <definedName name="_bdm.440EAF70606D494C918561232635F0D6.edm" hidden="1" xml:space="preserve">                                                                                                                            '[6]GEOI Proved'!$1:$1048576</definedName>
    <definedName name="_bdm.448210803BF64E1DBE39F73E47337B4B.edm" hidden="1" xml:space="preserve">                                                                          [6]ROLLUP!$1:$1048576</definedName>
    <definedName name="_bdm.44B8EB00FDB24D308D3BC195DE400F8C.edm" hidden="1" xml:space="preserve">                                                                          '[6]Financial Statements'!$1:$1048576</definedName>
    <definedName name="_bdm.44E5E58CF13F4F4F9DF2C9422E295ED6.edm" hidden="1" xml:space="preserve">                                                                          '[6]Financial Statements'!$1:$1048576</definedName>
    <definedName name="_bdm.450F6F7C71094CF5A946EF8064B8D190.edm" hidden="1" xml:space="preserve">                                                                                  '[6]GEOI Proved'!$1:$1048576</definedName>
    <definedName name="_bdm.4553435126F9416CB62A517E5941D54A.edm" hidden="1" xml:space="preserve">                                                                          '[6]Financial Statements'!$1:$1048576</definedName>
    <definedName name="_bdm.45A3A5B5E99E4FE49A12074C083756CA.edm" hidden="1" xml:space="preserve">                                                                                                                                '[6]Financial Statements'!$1:$1048576</definedName>
    <definedName name="_bdm.45AC014540A849D29CE70BB13EC773F5.edm" hidden="1" xml:space="preserve">                                                                          [6]ROLLUP!$1:$1048576</definedName>
    <definedName name="_bdm.464324CE607C403FA771829A32A0A93A.edm" hidden="1" xml:space="preserve">                                                                          [6]ROLLUP!$1:$1048576</definedName>
    <definedName name="_bdm.475C9B457A844BDDBDF67F5A580F1F27.edm" hidden="1" xml:space="preserve">                                                                                  '[6]GEOI Proved'!$1:$1048576</definedName>
    <definedName name="_bdm.49486539AA9545EF987BD912AECE65E1.edm" hidden="1" xml:space="preserve">                                                                                                                      '[6]GEOI Proved'!$1:$1048576</definedName>
    <definedName name="_bdm.49B138BAEB5847D28D674E5829486B67.edm" hidden="1" xml:space="preserve">                                                                          [6]ROLLUP!$1:$1048576</definedName>
    <definedName name="_bdm.4B8D86D064574754B6439591EE07C031.edm" hidden="1" xml:space="preserve">                                                                          [6]ROLLUP!$1:$1048576</definedName>
    <definedName name="_bdm.4C2AB7DCBD0B48D680F617C5A3CDE372.edm" hidden="1" xml:space="preserve">                                                                          [6]ROLLUP!$1:$1048576</definedName>
    <definedName name="_bdm.4C443DF4103B491CAA5501C6847A6B61.edm" hidden="1" xml:space="preserve">                                                                                                                                            '[6]GEOI Proved'!$1:$1048576</definedName>
    <definedName name="_bdm.4C72DCA69B4944EBA7F9D1DE8A112AAA.edm" hidden="1" xml:space="preserve">                                                                          [6]ROLLUP!$1:$1048576</definedName>
    <definedName name="_bdm.4CAF61F71A874D5CA6B3A05A06F7008A.edm" hidden="1" xml:space="preserve">                                                                          [6]ROLLUP!$1:$1048576</definedName>
    <definedName name="_bdm.4D83FBB1AB224FBE802A9D7370F1BB9F.edm" hidden="1" xml:space="preserve">                                                                          [6]ROLLUP!$1:$1048576</definedName>
    <definedName name="_bdm.4E18F2FBB35D437E9824E08BD4BEDAAE.edm" localSheetId="1" hidden="1">#REF!</definedName>
    <definedName name="_bdm.4E18F2FBB35D437E9824E08BD4BEDAAE.edm" localSheetId="2" hidden="1">#REF!</definedName>
    <definedName name="_bdm.4E18F2FBB35D437E9824E08BD4BEDAAE.edm" localSheetId="6" hidden="1">#REF!</definedName>
    <definedName name="_bdm.4E18F2FBB35D437E9824E08BD4BEDAAE.edm" localSheetId="0" hidden="1">#REF!</definedName>
    <definedName name="_bdm.4E18F2FBB35D437E9824E08BD4BEDAAE.edm" localSheetId="4" hidden="1">#REF!</definedName>
    <definedName name="_bdm.4E18F2FBB35D437E9824E08BD4BEDAAE.edm" localSheetId="3" hidden="1">#REF!</definedName>
    <definedName name="_bdm.4E18F2FBB35D437E9824E08BD4BEDAAE.edm" hidden="1">#REF!</definedName>
    <definedName name="_bdm.4E35FC4CEAC34DC4AD2E99C7751F6CAC.edm" hidden="1" xml:space="preserve">                                                                                  '[6]GEOI Proved'!$1:$1048576</definedName>
    <definedName name="_bdm.4F2A41E2446E4628BEF34955339D62DA.edm" hidden="1" xml:space="preserve">                                                                          '[6]S&amp;U_CAP'!$1:$1048576</definedName>
    <definedName name="_bdm.4F4E547215A141D7B9EEC45E7A0E7FF1.edm" hidden="1" xml:space="preserve">                                                                          '[6]Forecast Summary'!$1:$1048576</definedName>
    <definedName name="_bdm.50D6A53871034EF6A9F5686818040CDF.edm" hidden="1" xml:space="preserve">                                                                          [6]ROLLUP!$1:$1048576</definedName>
    <definedName name="_bdm.51F1951E597343438D2AAF41620F70A1.edm" hidden="1" xml:space="preserve">                                                                          '[6]Financial Statements'!$1:$1048576</definedName>
    <definedName name="_bdm.51F3AAB5F36D4EBFA4DC5275D04E70D5.edm" hidden="1" xml:space="preserve">                                                                          [6]ROLLUP!$1:$1048576</definedName>
    <definedName name="_bdm.52103D20D1D649FFA6505B5E79CB8C7F.edm" hidden="1" xml:space="preserve">                                                                          '[6]Financial Statements'!$1:$1048576</definedName>
    <definedName name="_bdm.52A1E61B7D76447894B3FF8919AF5630.edm" hidden="1" xml:space="preserve">                                                                                                                                        '[6]GEOI Proved'!$1:$1048576</definedName>
    <definedName name="_bdm.52AB024C3ACA4AC28FCDD64390529079.edm" hidden="1" xml:space="preserve">                                                                                                                                                    '[6]GEOI Proved'!$1:$1048576</definedName>
    <definedName name="_bdm.530CA860D2294BAAA491DE32DDBA3DD6.edm" hidden="1" xml:space="preserve">                                                                          '[6]Financial Statements'!$1:$1048576</definedName>
    <definedName name="_bdm.5346F5AD97524152B0AB94F9D2E4229E.edm" localSheetId="1" hidden="1">#REF!</definedName>
    <definedName name="_bdm.5346F5AD97524152B0AB94F9D2E4229E.edm" localSheetId="2" hidden="1">#REF!</definedName>
    <definedName name="_bdm.5346F5AD97524152B0AB94F9D2E4229E.edm" localSheetId="6" hidden="1">#REF!</definedName>
    <definedName name="_bdm.5346F5AD97524152B0AB94F9D2E4229E.edm" localSheetId="0" hidden="1">#REF!</definedName>
    <definedName name="_bdm.5346F5AD97524152B0AB94F9D2E4229E.edm" localSheetId="4" hidden="1">#REF!</definedName>
    <definedName name="_bdm.5346F5AD97524152B0AB94F9D2E4229E.edm" localSheetId="3" hidden="1">#REF!</definedName>
    <definedName name="_bdm.5346F5AD97524152B0AB94F9D2E4229E.edm" hidden="1">#REF!</definedName>
    <definedName name="_bdm.539C4F2EF081491DB18409900C8CC05C.edm" hidden="1" xml:space="preserve">                                                                          [6]ROLLUP!$1:$1048576</definedName>
    <definedName name="_bdm.55545892856B4181A9332D8E4F66FFB6.edm" hidden="1" xml:space="preserve">                                                                                                                                '[6]Financial Statements'!$1:$1048576</definedName>
    <definedName name="_bdm.561751939EE449F39BDFAB947D35A203.edm" localSheetId="1" hidden="1">#REF!</definedName>
    <definedName name="_bdm.561751939EE449F39BDFAB947D35A203.edm" localSheetId="2" hidden="1">#REF!</definedName>
    <definedName name="_bdm.561751939EE449F39BDFAB947D35A203.edm" localSheetId="6" hidden="1">#REF!</definedName>
    <definedName name="_bdm.561751939EE449F39BDFAB947D35A203.edm" localSheetId="0" hidden="1">#REF!</definedName>
    <definedName name="_bdm.561751939EE449F39BDFAB947D35A203.edm" localSheetId="4" hidden="1">#REF!</definedName>
    <definedName name="_bdm.561751939EE449F39BDFAB947D35A203.edm" localSheetId="3" hidden="1">#REF!</definedName>
    <definedName name="_bdm.561751939EE449F39BDFAB947D35A203.edm" hidden="1">#REF!</definedName>
    <definedName name="_bdm.5727720D4FBE4CE793272FE3C3CD1873.edm" hidden="1" xml:space="preserve">                                                                          [6]ROLLUP!$1:$1048576</definedName>
    <definedName name="_bdm.57537E0E32D94019B4A97ECF9DB89B7D.edm" hidden="1" xml:space="preserve">                                                                          [6]ROLLUP!$1:$1048576</definedName>
    <definedName name="_bdm.584BFFC455AF437F9E0DF1D37FA97B62.edm" hidden="1" xml:space="preserve">                                                                          [6]ROLLUP!$1:$1048576</definedName>
    <definedName name="_bdm.58AE9A236AB9487DBABDE1528213EF79.edm" hidden="1" xml:space="preserve">                                                                                                                '[6]GEOI Proved'!$1:$1048576</definedName>
    <definedName name="_bdm.59232849129C442E92CECC394FE8B91E.edm" hidden="1" xml:space="preserve">                                                                          [6]ROLLUP!$1:$1048576</definedName>
    <definedName name="_bdm.59B9D69CE56A4A68815B6A7F5C8F3C68.edm" localSheetId="1" hidden="1">#REF!</definedName>
    <definedName name="_bdm.59B9D69CE56A4A68815B6A7F5C8F3C68.edm" localSheetId="2" hidden="1">#REF!</definedName>
    <definedName name="_bdm.59B9D69CE56A4A68815B6A7F5C8F3C68.edm" localSheetId="6" hidden="1">#REF!</definedName>
    <definedName name="_bdm.59B9D69CE56A4A68815B6A7F5C8F3C68.edm" localSheetId="0" hidden="1">#REF!</definedName>
    <definedName name="_bdm.59B9D69CE56A4A68815B6A7F5C8F3C68.edm" localSheetId="4" hidden="1">#REF!</definedName>
    <definedName name="_bdm.59B9D69CE56A4A68815B6A7F5C8F3C68.edm" localSheetId="3" hidden="1">#REF!</definedName>
    <definedName name="_bdm.59B9D69CE56A4A68815B6A7F5C8F3C68.edm" hidden="1">#REF!</definedName>
    <definedName name="_bdm.59F1D023723C47E682DC909199089283.edm" hidden="1" xml:space="preserve">                                                                                          '[6]GEOI Proved'!$1:$1048576</definedName>
    <definedName name="_bdm.5A130414EA084AE59ECA821D051BC5BF.edm" hidden="1" xml:space="preserve">                                                                                                      '[6]GEOI Proved'!$1:$1048576</definedName>
    <definedName name="_bdm.5B63B1DB6BB141E0B35CEBE09397427B.edm" hidden="1" xml:space="preserve">                                                                                  '[6]GEOI Proved'!$1:$1048576</definedName>
    <definedName name="_bdm.5B9D08208BEA4FC9B9EC1072EED58BC2.edm" localSheetId="1" hidden="1">#REF!</definedName>
    <definedName name="_bdm.5B9D08208BEA4FC9B9EC1072EED58BC2.edm" localSheetId="2" hidden="1">#REF!</definedName>
    <definedName name="_bdm.5B9D08208BEA4FC9B9EC1072EED58BC2.edm" localSheetId="6" hidden="1">#REF!</definedName>
    <definedName name="_bdm.5B9D08208BEA4FC9B9EC1072EED58BC2.edm" localSheetId="0" hidden="1">#REF!</definedName>
    <definedName name="_bdm.5B9D08208BEA4FC9B9EC1072EED58BC2.edm" localSheetId="4" hidden="1">#REF!</definedName>
    <definedName name="_bdm.5B9D08208BEA4FC9B9EC1072EED58BC2.edm" localSheetId="3" hidden="1">#REF!</definedName>
    <definedName name="_bdm.5B9D08208BEA4FC9B9EC1072EED58BC2.edm" hidden="1">#REF!</definedName>
    <definedName name="_bdm.5E9C7432907646B79A868197A045D0F6.edm" hidden="1" xml:space="preserve">                                                                                    '[6]GEOI Proved'!$1:$1048576</definedName>
    <definedName name="_bdm.5ED0AA3656484EB8BDA8A45841D1FEF6.edm" hidden="1" xml:space="preserve">                                                                                                                                '[6]Financial Statements'!$1:$1048576</definedName>
    <definedName name="_bdm.5F2F7BFA23CD40E1BB6763A679C63780.edm" hidden="1" xml:space="preserve">                                                                                                    '[6]GEOI Proved'!$1:$1048576</definedName>
    <definedName name="_bdm.5F89FEE0EFE0407F92A1717B10ED2F6D.edm" hidden="1" xml:space="preserve">                                                                          [6]ROLLUP!$1:$1048576</definedName>
    <definedName name="_bdm.6067586F7522462DA659DDDF242A42B5.edm" hidden="1" xml:space="preserve">                                                                          '[6]Financial Statements'!$1:$1048576</definedName>
    <definedName name="_bdm.60A905FB33AD4BF8AB8F7063A4FD66A8.edm" hidden="1" xml:space="preserve">                                                                          '[6]Financial Statements'!$1:$1048576</definedName>
    <definedName name="_bdm.60DC2FAC939942D39149259430085389.edm" hidden="1" xml:space="preserve">                                                                          '[6]Financial Statements'!$1:$1048576</definedName>
    <definedName name="_bdm.6100424567284900B01F22B9969B0C5A.edm" hidden="1" xml:space="preserve">                                                                          [6]ROLLUP!$1:$1048576</definedName>
    <definedName name="_bdm.613ACE4E65744F248CE8F71A81FBAE9A.edm" localSheetId="1" hidden="1">#REF!</definedName>
    <definedName name="_bdm.613ACE4E65744F248CE8F71A81FBAE9A.edm" localSheetId="2" hidden="1">#REF!</definedName>
    <definedName name="_bdm.613ACE4E65744F248CE8F71A81FBAE9A.edm" localSheetId="6" hidden="1">#REF!</definedName>
    <definedName name="_bdm.613ACE4E65744F248CE8F71A81FBAE9A.edm" localSheetId="0" hidden="1">#REF!</definedName>
    <definedName name="_bdm.613ACE4E65744F248CE8F71A81FBAE9A.edm" localSheetId="4" hidden="1">#REF!</definedName>
    <definedName name="_bdm.613ACE4E65744F248CE8F71A81FBAE9A.edm" localSheetId="3" hidden="1">#REF!</definedName>
    <definedName name="_bdm.613ACE4E65744F248CE8F71A81FBAE9A.edm" hidden="1">#REF!</definedName>
    <definedName name="_bdm.61B94A6ED24843CF844006D0353DD8BB.edm" hidden="1" xml:space="preserve">                                                                          [6]ROLLUP!$1:$1048576</definedName>
    <definedName name="_bdm.621B6A59E96F4C129FCA411D1AC7CFC8.edm" localSheetId="1" hidden="1">#REF!</definedName>
    <definedName name="_bdm.621B6A59E96F4C129FCA411D1AC7CFC8.edm" localSheetId="2" hidden="1">#REF!</definedName>
    <definedName name="_bdm.621B6A59E96F4C129FCA411D1AC7CFC8.edm" localSheetId="6" hidden="1">#REF!</definedName>
    <definedName name="_bdm.621B6A59E96F4C129FCA411D1AC7CFC8.edm" localSheetId="0" hidden="1">#REF!</definedName>
    <definedName name="_bdm.621B6A59E96F4C129FCA411D1AC7CFC8.edm" localSheetId="4" hidden="1">#REF!</definedName>
    <definedName name="_bdm.621B6A59E96F4C129FCA411D1AC7CFC8.edm" localSheetId="3" hidden="1">#REF!</definedName>
    <definedName name="_bdm.621B6A59E96F4C129FCA411D1AC7CFC8.edm" hidden="1">#REF!</definedName>
    <definedName name="_bdm.62651C969A38482A9FEDFE9DAC83D414.edm" hidden="1" xml:space="preserve">                                                                          '[6]Financial Statements'!$1:$1048576</definedName>
    <definedName name="_bdm.6339EBB427654BD092605D4C3DCA617F.edm" hidden="1" xml:space="preserve">                                                                          '[6]Financial Statements'!$1:$1048576</definedName>
    <definedName name="_bdm.64367A0966BA486A8E214508DBD9A6BF.edm" hidden="1" xml:space="preserve">                                                                          '[6]Financial Statements'!$1:$1048576</definedName>
    <definedName name="_bdm.64CD522AB0CD41468F02954481EEC3C6.edm" hidden="1" xml:space="preserve">                                                                                  '[6]GEOI Proved'!$1:$1048576</definedName>
    <definedName name="_bdm.660B32395B5942FB9EB4A7E940D090C1.edm" hidden="1" xml:space="preserve">                                                                          [6]ROLLUP!$1:$1048576</definedName>
    <definedName name="_bdm.670C1D47DD0B40BCA6B50511862E0A22.edm" hidden="1" xml:space="preserve">                                                                          [6]ROLLUP!$1:$1048576</definedName>
    <definedName name="_bdm.6823AD1B248249AEA87054D107F93201.edm" hidden="1" xml:space="preserve">                                                                          '[6]Financial Statements'!$1:$1048576</definedName>
    <definedName name="_bdm.68401948C1BF4BADA771C668DA797161.edm" hidden="1" xml:space="preserve">                                                                                                            '[6]GEOI Proved'!$1:$1048576</definedName>
    <definedName name="_bdm.68A0DB3C9CC649F6806CD2ED361EFD4D.edm" hidden="1" xml:space="preserve">                                                                          [6]ROLLUP!$1:$1048576</definedName>
    <definedName name="_bdm.695B17B2853441BD92AB37A40C75D17F.edm" hidden="1" xml:space="preserve">                                                                          '[6]Financial Statements'!$1:$1048576</definedName>
    <definedName name="_bdm.6A741315B354454E953556DD0BDC2402.edm" hidden="1" xml:space="preserve">                                                                                  '[6]GEOI Proved'!$1:$1048576</definedName>
    <definedName name="_bdm.6BEBF3C776FC4D4CBD25491556741E08.edm" hidden="1" xml:space="preserve">                                                                          '[6]Forecast Summary'!$1:$1048576</definedName>
    <definedName name="_bdm.6CC1918D8B234290BD46B45FF9087AF9.edm" hidden="1" xml:space="preserve">                                                                                                                          '[6]GEOI Proved'!$1:$1048576</definedName>
    <definedName name="_bdm.6D14EA6D49F54804BFF4518AF3AE8FE7.edm" hidden="1" xml:space="preserve">                                                                          '[6]Financial Statements'!$1:$1048576</definedName>
    <definedName name="_bdm.6D203520016449A7B2B1967593CAD840.edm" hidden="1" xml:space="preserve">                                                                          [6]ROLLUP!$1:$1048576</definedName>
    <definedName name="_bdm.6D635E2B200448508AAFF790ED432DCB.edm" hidden="1" xml:space="preserve">                      '[6]S&amp;U_CAP'!$1:$1048576</definedName>
    <definedName name="_bdm.6DE9D36C56B4438089983B62639E7FA5.edm" hidden="1" xml:space="preserve">                                                                                            '[6]GEOI Proved'!$1:$1048576</definedName>
    <definedName name="_bdm.6DFFD98B3B1145738E40C820179E1EB6.edm" hidden="1" xml:space="preserve">                                                                          '[6]Financial Statements'!$1:$1048576</definedName>
    <definedName name="_bdm.6E2E9BF3C5674B6DB24640513FAA29F4.edm" hidden="1" xml:space="preserve">                                                                          [6]ROLLUP!$1:$1048576</definedName>
    <definedName name="_bdm.6F5D54FDA59C4C7689D5030F87341045.edm" hidden="1" xml:space="preserve">                                                                          [6]ROLLUP!$1:$1048576</definedName>
    <definedName name="_bdm.6F5E23B8A8AB474DBEF89EB15B58B4EF.edm" hidden="1" xml:space="preserve">                                                                          [6]ROLLUP!$1:$1048576</definedName>
    <definedName name="_bdm.6F69556A266242099AAE3932103FE1FE.edm" localSheetId="1" hidden="1">#REF!</definedName>
    <definedName name="_bdm.6F69556A266242099AAE3932103FE1FE.edm" localSheetId="2" hidden="1">#REF!</definedName>
    <definedName name="_bdm.6F69556A266242099AAE3932103FE1FE.edm" localSheetId="6" hidden="1">#REF!</definedName>
    <definedName name="_bdm.6F69556A266242099AAE3932103FE1FE.edm" localSheetId="0" hidden="1">#REF!</definedName>
    <definedName name="_bdm.6F69556A266242099AAE3932103FE1FE.edm" localSheetId="4" hidden="1">#REF!</definedName>
    <definedName name="_bdm.6F69556A266242099AAE3932103FE1FE.edm" localSheetId="3" hidden="1">#REF!</definedName>
    <definedName name="_bdm.6F69556A266242099AAE3932103FE1FE.edm" hidden="1">#REF!</definedName>
    <definedName name="_bdm.6F953DA8E3644629BEBA1E67D243FAD7.edm" hidden="1" xml:space="preserve">                                                                              '[6]GEOI Proved'!$1:$1048576</definedName>
    <definedName name="_bdm.6FBA247DE0704CD3B650EBC8766BE2C3.edm" hidden="1" xml:space="preserve">                                                                          '[6]Financial Statements'!$1:$1048576</definedName>
    <definedName name="_bdm.6FC51D9683DC42088F0D69C2EE36C93E.edm" hidden="1" xml:space="preserve">                                                                          [6]ROLLUP!$1:$1048576</definedName>
    <definedName name="_bdm.7087B0FF9D6A476BB3E1C7619F90CF23.edm" localSheetId="1" hidden="1">#REF!</definedName>
    <definedName name="_bdm.7087B0FF9D6A476BB3E1C7619F90CF23.edm" localSheetId="2" hidden="1">#REF!</definedName>
    <definedName name="_bdm.7087B0FF9D6A476BB3E1C7619F90CF23.edm" localSheetId="6" hidden="1">#REF!</definedName>
    <definedName name="_bdm.7087B0FF9D6A476BB3E1C7619F90CF23.edm" localSheetId="0" hidden="1">#REF!</definedName>
    <definedName name="_bdm.7087B0FF9D6A476BB3E1C7619F90CF23.edm" localSheetId="4" hidden="1">#REF!</definedName>
    <definedName name="_bdm.7087B0FF9D6A476BB3E1C7619F90CF23.edm" localSheetId="3" hidden="1">#REF!</definedName>
    <definedName name="_bdm.7087B0FF9D6A476BB3E1C7619F90CF23.edm" hidden="1">#REF!</definedName>
    <definedName name="_bdm.7113CE45D0F64974B3C448E7B856627C.edm" hidden="1" xml:space="preserve">                                                                          [6]ROLLUP!$1:$1048576</definedName>
    <definedName name="_bdm.7168427C830E4F6E948AE2B301B80EC4.edm" hidden="1" xml:space="preserve">                                                                              '[6]GEOI Proved'!$1:$1048576</definedName>
    <definedName name="_bdm.71B6C730635B44FA9C03F9361EC31743.edm" hidden="1" xml:space="preserve">                                                                          [6]ROLLUP!$1:$1048576</definedName>
    <definedName name="_bdm.71D0962512884F1C990F1C859563EA1C.edm" hidden="1" xml:space="preserve">                                                                                  '[6]S&amp;U_CAP'!$1:$1048576</definedName>
    <definedName name="_bdm.71F2399002E04B18BECA7DE55E41FCFB.edm" hidden="1" xml:space="preserve">                                                                          [6]ROLLUP!$1:$1048576</definedName>
    <definedName name="_bdm.72CA1A0923C34F8F9A756BE3E0538234.edm" hidden="1" xml:space="preserve">                                                                          [6]ROLLUP!$1:$1048576</definedName>
    <definedName name="_bdm.73118D42214741CDA0DA3472C1D35FE9.edm" localSheetId="1" hidden="1">#REF!</definedName>
    <definedName name="_bdm.73118D42214741CDA0DA3472C1D35FE9.edm" localSheetId="2" hidden="1">#REF!</definedName>
    <definedName name="_bdm.73118D42214741CDA0DA3472C1D35FE9.edm" localSheetId="6" hidden="1">#REF!</definedName>
    <definedName name="_bdm.73118D42214741CDA0DA3472C1D35FE9.edm" localSheetId="0" hidden="1">#REF!</definedName>
    <definedName name="_bdm.73118D42214741CDA0DA3472C1D35FE9.edm" localSheetId="4" hidden="1">#REF!</definedName>
    <definedName name="_bdm.73118D42214741CDA0DA3472C1D35FE9.edm" localSheetId="3" hidden="1">#REF!</definedName>
    <definedName name="_bdm.73118D42214741CDA0DA3472C1D35FE9.edm" hidden="1">#REF!</definedName>
    <definedName name="_bdm.73A37F058F0B4A98A4150D9DE3F8E4F4.edm" hidden="1" xml:space="preserve">                                                                                                                                                '[6]GEOI Proved'!$1:$1048576</definedName>
    <definedName name="_bdm.73EDD5F71A4B40A39F2E857060345ECB.edm" hidden="1" xml:space="preserve">                                                                          '[6]Financial Statements'!$1:$1048576</definedName>
    <definedName name="_bdm.758609CA19C147A19E17666B97F484B5.edm" hidden="1" xml:space="preserve">                                                                          [6]ROLLUP!$1:$1048576</definedName>
    <definedName name="_bdm.75C4AB85C4AA44B3BB3850475EB7F9F6.edm" hidden="1" xml:space="preserve">                                                                                                '[6]GEOI Proved'!$1:$1048576</definedName>
    <definedName name="_bdm.77ADCFA9B10F463DAE73818ADF613194.edm" hidden="1" xml:space="preserve">                                                                                    '[6]GEOI Proved'!$1:$1048576</definedName>
    <definedName name="_bdm.79FC692ED7314FE387BF119ED08C5BEE.edm" hidden="1" xml:space="preserve">                                                                                                                                '[6]Financial Statements'!$1:$1048576</definedName>
    <definedName name="_bdm.7A78815631194D2DA02BA11FB261DF0E.edm" hidden="1" xml:space="preserve">                                                                          [6]ROLLUP!$1:$1048576</definedName>
    <definedName name="_bdm.7ACE5EBED311453B984BCE6FB6BAD3E5.edm" hidden="1" xml:space="preserve">                                                                          [6]ROLLUP!$1:$1048576</definedName>
    <definedName name="_bdm.7AD02D47C32F4B33822C83CAE61DBD55.edm" hidden="1" xml:space="preserve">                                                                          '[6]Financial Statements'!$1:$1048576</definedName>
    <definedName name="_bdm.7BE733ADE9994B34891E73BDC633FA10.edm" hidden="1" xml:space="preserve">                                                                          '[6]Financial Statements'!$1:$1048576</definedName>
    <definedName name="_bdm.7CC270476918401C9A480BC0C0ACD17E.edm" hidden="1" xml:space="preserve">                                                                                  '[6]GEOI Proved'!$1:$1048576</definedName>
    <definedName name="_bdm.7CC72CC63ADB4CC098095E3C884CDF7F.edm" hidden="1" xml:space="preserve">                                                                          [6]ROLLUP!$1:$1048576</definedName>
    <definedName name="_bdm.7CE0B9BA8AEC4D029C621181D6B27AD5.edm" hidden="1" xml:space="preserve">                                                                          '[6]Financial Statements'!$1:$1048576</definedName>
    <definedName name="_bdm.7D468182C03D4758AA59D1C25AF78941.edm" hidden="1" xml:space="preserve">                                                                          '[6]S&amp;U_CAP'!$1:$1048576</definedName>
    <definedName name="_bdm.7D883CB08CB94B84AC4AC5B9315AA18C.edm" hidden="1" xml:space="preserve">                                                                          [6]ROLLUP!$1:$1048576</definedName>
    <definedName name="_bdm.7E5D15BE091548A5B14E0A0A5BBDD7E6.edm" hidden="1" xml:space="preserve">                                                                          [6]ROLLUP!$1:$1048576</definedName>
    <definedName name="_bdm.7EC88BE5B82C49B490F75B589F60B130.edm" hidden="1" xml:space="preserve">                                                                          [6]ROLLUP!$1:$1048576</definedName>
    <definedName name="_bdm.7FD0EBDA4D514B3AB62399618E085751.edm" hidden="1" xml:space="preserve">                                                                          '[6]Financial Statements'!$1:$1048576</definedName>
    <definedName name="_bdm.8003E08C09614C7DB07C8924CD7A080A.edm" hidden="1" xml:space="preserve">                                                                          [6]ROLLUP!$1:$1048576</definedName>
    <definedName name="_bdm.808623BB027B41C79CEBB30ABE0337CB.edm" hidden="1" xml:space="preserve">                                                                                                          '[6]GEOI Proved'!$1:$1048576</definedName>
    <definedName name="_bdm.8172C226AB794859AF975A3F064E3F77.edm" hidden="1" xml:space="preserve">                                                                          [6]ROLLUP!$1:$1048576</definedName>
    <definedName name="_bdm.81CD0B8F117141EC9586F0B8747B513D.edm" hidden="1" xml:space="preserve">                                                                                                                                                    '[6]GEOI Proved'!$1:$1048576</definedName>
    <definedName name="_bdm.81E3779F2BB74B21A83F4E4EC7FADC13.edm" hidden="1" xml:space="preserve">                                                                                            '[6]GEOI Proved'!$1:$1048576</definedName>
    <definedName name="_bdm.8200E6E5936348018CC2FD66415550A4.edm" hidden="1" xml:space="preserve">                                                                          '[6]Financial Statements'!$1:$1048576</definedName>
    <definedName name="_bdm.820964092D6940B3966987C7655E3524.edm" hidden="1" xml:space="preserve">                                                                                                                                      '[6]liquidity output'!$1:$1048576</definedName>
    <definedName name="_bdm.831484EB207D4F8F8F2C2F9080A2555B.edm" hidden="1" xml:space="preserve">                                                                          [6]ROLLUP!$1:$1048576</definedName>
    <definedName name="_bdm.846EDCE9A9B94BE6BCAEF7C54E92F834.edm" hidden="1" xml:space="preserve">                                                                                                                '[6]GEOI Proved'!$1:$1048576</definedName>
    <definedName name="_bdm.847C0264DC1C4A3AB2E49F968EA2A330.edm" hidden="1" xml:space="preserve">                                                                                          '[6]GEOI Proved'!$1:$1048576</definedName>
    <definedName name="_bdm.84ABA1F22B6B4B87B414ED5CE3E9C105.edm" hidden="1" xml:space="preserve">                                                                          [6]ROLLUP!$1:$1048576</definedName>
    <definedName name="_bdm.8520050FFEF44B0E97262B670FB34469.edm" hidden="1" xml:space="preserve">                                                                                                              '[6]GEOI Proved'!$1:$1048576</definedName>
    <definedName name="_bdm.861BE8440C034881A15D2AF814F5AF29.edm" hidden="1" xml:space="preserve">                                                                          [6]ROLLUP!$1:$1048576</definedName>
    <definedName name="_bdm.862E6831B8D943388BD54A0673E00797.edm" hidden="1" xml:space="preserve">                                                                          '[6]S&amp;U_CAP'!$1:$1048576</definedName>
    <definedName name="_bdm.874BA46B4CC141398A217D31256242AF.edm" hidden="1" xml:space="preserve">                                                                          '[6]Financial Statements'!$1:$1048576</definedName>
    <definedName name="_bdm.87A7D0D5D3BB461A94BE757509406DF4.edm" hidden="1" xml:space="preserve">                                                                                                            '[6]GEOI Proved'!$1:$1048576</definedName>
    <definedName name="_bdm.88E5B957C8ED45DB80ABE8EF3BB0663C.edm" hidden="1" xml:space="preserve">                                                                          [6]ROLLUP!$1:$1048576</definedName>
    <definedName name="_bdm.8ADACC19E2724954B805A121980D41E6.edm" hidden="1" xml:space="preserve">                                                                          [6]ROLLUP!$1:$1048576</definedName>
    <definedName name="_bdm.8B65654AE68E43F1AA3F922F5E20B5D3.edm" hidden="1" xml:space="preserve">                                                                          '[6]S&amp;U_CAP'!$1:$1048576</definedName>
    <definedName name="_bdm.8C19AF8E9D72423DA093ECB7E6481121.edm" hidden="1" xml:space="preserve">                                                                                                                  '[6]GEOI Proved'!$1:$1048576</definedName>
    <definedName name="_bdm.8D678375D6B542289A9B87480489FF2B.edm" hidden="1" xml:space="preserve">                                                                                                                    '[6]GEOI Proved'!$1:$1048576</definedName>
    <definedName name="_bdm.8DE1A09FD6AD4119AC80306D579635AE.edm" hidden="1" xml:space="preserve">                                                                                  '[6]GEOI Proved'!$1:$1048576</definedName>
    <definedName name="_bdm.8E0E112C4C624E10B1119097361307C1.edm" hidden="1" xml:space="preserve">                                                                          [6]ROLLUP!$1:$1048576</definedName>
    <definedName name="_bdm.8F5CC7C4516245B0B02E33841F47DF93.edm" hidden="1" xml:space="preserve">                                                                                                                                          '[6]GEOI Proved'!$1:$1048576</definedName>
    <definedName name="_bdm.8F85F4DCB8F142C393A48A495AB86FD3.edm" hidden="1" xml:space="preserve">                                                                          [6]ROLLUP!$1:$1048576</definedName>
    <definedName name="_bdm.8F88A16895B14787AF4E9824E9B0AB34.edm" hidden="1" xml:space="preserve">                                                                                                                                              '[6]GEOI Proved'!$1:$1048576</definedName>
    <definedName name="_bdm.8FD2C45FEC7C4C2BA1A7915E91269AE5.edm" hidden="1" xml:space="preserve">                                                                                                                                    '[6]GEOI Proved'!$1:$1048576</definedName>
    <definedName name="_bdm.8FEACAC819F749729786D90F3E05D350.edm" hidden="1" xml:space="preserve">                                                                          '[6]S&amp;U_CAP'!$1:$1048576</definedName>
    <definedName name="_bdm.91CB9BC166A145AEA5D198EB1D66940A.edm" hidden="1" xml:space="preserve">                                                                          '[6]Financial Statements'!$1:$1048576</definedName>
    <definedName name="_bdm.9269C0B097D04AA6BC0ABA8C32423BA9.edm" hidden="1" xml:space="preserve">                                                                          [6]ROLLUP!$1:$1048576</definedName>
    <definedName name="_bdm.928EBE83BF8844519BD959E8BC1987EA.edm" hidden="1" xml:space="preserve">                                                                                                                          '[6]S&amp;U_CAP'!$1:$1048576</definedName>
    <definedName name="_bdm.938C7E1AFEFB4F62A4FFA33B643051A9.edm" hidden="1" xml:space="preserve">                                                                                  '[6]GEOI Proved'!$1:$1048576</definedName>
    <definedName name="_bdm.93E975ABDA6A43E9A6CD258C6916BD07.edm" hidden="1" xml:space="preserve">                                                                          [6]ROLLUP!$1:$1048576</definedName>
    <definedName name="_bdm.94AEFA5AA5DC45F1827847AF9812C286.edm" hidden="1" xml:space="preserve">                                                                          '[6]Financial Statements'!$1:$1048576</definedName>
    <definedName name="_bdm.94CE65E50B9843C796472D5CEAF1B75F.edm" hidden="1" xml:space="preserve">                                                                                  '[6]GEOI Proved'!$1:$1048576</definedName>
    <definedName name="_bdm.94E1D6CDCBC34639967BAA008DEF8177.edm" hidden="1" xml:space="preserve">                                                                                                              '[6]GEOI Proved'!$1:$1048576</definedName>
    <definedName name="_bdm.951B2211FFB340F5AC5CDBF76E1A42D4.edm" hidden="1" xml:space="preserve">                                                                          '[6]liquidity output'!$1:$1048576</definedName>
    <definedName name="_bdm.955A3CBF89CD4B73A27766F0ED970494.edm" localSheetId="1" hidden="1">#REF!</definedName>
    <definedName name="_bdm.955A3CBF89CD4B73A27766F0ED970494.edm" localSheetId="2" hidden="1">#REF!</definedName>
    <definedName name="_bdm.955A3CBF89CD4B73A27766F0ED970494.edm" localSheetId="6" hidden="1">#REF!</definedName>
    <definedName name="_bdm.955A3CBF89CD4B73A27766F0ED970494.edm" localSheetId="0" hidden="1">#REF!</definedName>
    <definedName name="_bdm.955A3CBF89CD4B73A27766F0ED970494.edm" localSheetId="4" hidden="1">#REF!</definedName>
    <definedName name="_bdm.955A3CBF89CD4B73A27766F0ED970494.edm" localSheetId="3" hidden="1">#REF!</definedName>
    <definedName name="_bdm.955A3CBF89CD4B73A27766F0ED970494.edm" hidden="1">#REF!</definedName>
    <definedName name="_bdm.959818783B064D3C9022E14727BB8F94.edm" hidden="1" xml:space="preserve">                                                                                                                                                    '[6]Financial Statements'!$1:$1048576</definedName>
    <definedName name="_bdm.9655C6C588FB4C99864D8633217C2ACB.edm" hidden="1" xml:space="preserve">                                                                          [6]ROLLUP!$1:$1048576</definedName>
    <definedName name="_bdm.97EA6C2E85854B43896308B9D998B501.edm" hidden="1" xml:space="preserve">                                                                          [6]ROLLUP!$1:$1048576</definedName>
    <definedName name="_bdm.995647EC0E5C4E5A9E4C9A00C4384606.edm" hidden="1" xml:space="preserve">                                                                          [6]ROLLUP!$1:$1048576</definedName>
    <definedName name="_bdm.99E8AEE5668A419DAE457595D1F12291.edm" localSheetId="1" hidden="1">#REF!</definedName>
    <definedName name="_bdm.99E8AEE5668A419DAE457595D1F12291.edm" localSheetId="2" hidden="1">#REF!</definedName>
    <definedName name="_bdm.99E8AEE5668A419DAE457595D1F12291.edm" localSheetId="6" hidden="1">#REF!</definedName>
    <definedName name="_bdm.99E8AEE5668A419DAE457595D1F12291.edm" localSheetId="0" hidden="1">#REF!</definedName>
    <definedName name="_bdm.99E8AEE5668A419DAE457595D1F12291.edm" localSheetId="4" hidden="1">#REF!</definedName>
    <definedName name="_bdm.99E8AEE5668A419DAE457595D1F12291.edm" localSheetId="3" hidden="1">#REF!</definedName>
    <definedName name="_bdm.99E8AEE5668A419DAE457595D1F12291.edm" hidden="1">#REF!</definedName>
    <definedName name="_bdm.9AA4209CB1394FC4AD3CA35FB0616C70.edm" hidden="1" xml:space="preserve">                                                                                                                                            '[6]GEOI Proved'!$1:$1048576</definedName>
    <definedName name="_bdm.9AC895413D3249F2AB7B992336538FB8.edm" localSheetId="1" hidden="1">#REF!</definedName>
    <definedName name="_bdm.9AC895413D3249F2AB7B992336538FB8.edm" localSheetId="2" hidden="1">#REF!</definedName>
    <definedName name="_bdm.9AC895413D3249F2AB7B992336538FB8.edm" localSheetId="6" hidden="1">#REF!</definedName>
    <definedName name="_bdm.9AC895413D3249F2AB7B992336538FB8.edm" localSheetId="0" hidden="1">#REF!</definedName>
    <definedName name="_bdm.9AC895413D3249F2AB7B992336538FB8.edm" localSheetId="4" hidden="1">#REF!</definedName>
    <definedName name="_bdm.9AC895413D3249F2AB7B992336538FB8.edm" localSheetId="3" hidden="1">#REF!</definedName>
    <definedName name="_bdm.9AC895413D3249F2AB7B992336538FB8.edm" hidden="1">#REF!</definedName>
    <definedName name="_bdm.9CF04351BFD94DE388D667D5D52384EE.edm" hidden="1" xml:space="preserve">                                                                                                                              '[6]GEOI Proved'!$1:$1048576</definedName>
    <definedName name="_bdm.9D1FE66820E14AC68EE7BFCA0FA7EA59.edm" hidden="1" xml:space="preserve">                                                                                                        [6]PresNummies!$1:$1048576</definedName>
    <definedName name="_bdm.9D6C7253787E467885CBE6397AB5088B.edm" hidden="1" xml:space="preserve">                                                                                                                            '[6]GEOI Proved'!$1:$1048576</definedName>
    <definedName name="_bdm.9D781B5FD10746CEB92657344D26A018.edm" hidden="1" xml:space="preserve">                                                                          [6]ROLLUP!$1:$1048576</definedName>
    <definedName name="_bdm.9E9701EA6301421ABFB9FC5C00F4AF50.edm" localSheetId="1" hidden="1">#REF!</definedName>
    <definedName name="_bdm.9E9701EA6301421ABFB9FC5C00F4AF50.edm" localSheetId="2" hidden="1">#REF!</definedName>
    <definedName name="_bdm.9E9701EA6301421ABFB9FC5C00F4AF50.edm" localSheetId="6" hidden="1">#REF!</definedName>
    <definedName name="_bdm.9E9701EA6301421ABFB9FC5C00F4AF50.edm" localSheetId="0" hidden="1">#REF!</definedName>
    <definedName name="_bdm.9E9701EA6301421ABFB9FC5C00F4AF50.edm" localSheetId="4" hidden="1">#REF!</definedName>
    <definedName name="_bdm.9E9701EA6301421ABFB9FC5C00F4AF50.edm" localSheetId="3" hidden="1">#REF!</definedName>
    <definedName name="_bdm.9E9701EA6301421ABFB9FC5C00F4AF50.edm" hidden="1">#REF!</definedName>
    <definedName name="_bdm.9EA657839EC74FADA302A24CB1121C21.edm" hidden="1" xml:space="preserve">                                                                                                        [6]PresNummies!$1:$1048576</definedName>
    <definedName name="_bdm.9F74F56B814D4DEA9FEECC8957F35952.edm" hidden="1" xml:space="preserve">                      '[6]S&amp;U_CAP'!$1:$1048576</definedName>
    <definedName name="_bdm.9F78F463437540EFAA9BAF41A330E412.edm" hidden="1" xml:space="preserve">                                                                                  '[6]GEOI Proved'!$1:$1048576</definedName>
    <definedName name="_bdm.A03715E85C824E37B325D8A46CD7C507.edm" hidden="1" xml:space="preserve">                                                                                                                                        '[6]GEOI Proved'!$1:$1048576</definedName>
    <definedName name="_bdm.A0E58608490844439D5B1A322CA62464.edm" hidden="1" xml:space="preserve">                                                                                  '[6]GEOI Proved'!$1:$1048576</definedName>
    <definedName name="_bdm.A10407F89069469B9A8A93E23DEED90E.edm" hidden="1" xml:space="preserve">                                                                                      '[6]GEOI Proved'!$1:$1048576</definedName>
    <definedName name="_bdm.A18B20E904004630982C738173CBF9B0.edm" localSheetId="1" hidden="1">#REF!</definedName>
    <definedName name="_bdm.A18B20E904004630982C738173CBF9B0.edm" localSheetId="2" hidden="1">#REF!</definedName>
    <definedName name="_bdm.A18B20E904004630982C738173CBF9B0.edm" localSheetId="6" hidden="1">#REF!</definedName>
    <definedName name="_bdm.A18B20E904004630982C738173CBF9B0.edm" localSheetId="0" hidden="1">#REF!</definedName>
    <definedName name="_bdm.A18B20E904004630982C738173CBF9B0.edm" localSheetId="4" hidden="1">#REF!</definedName>
    <definedName name="_bdm.A18B20E904004630982C738173CBF9B0.edm" localSheetId="3" hidden="1">#REF!</definedName>
    <definedName name="_bdm.A18B20E904004630982C738173CBF9B0.edm" hidden="1">#REF!</definedName>
    <definedName name="_bdm.A1BAB5129E7B4D3C81EAD3C20AFF3F20.edm" localSheetId="1" hidden="1">#REF!</definedName>
    <definedName name="_bdm.A1BAB5129E7B4D3C81EAD3C20AFF3F20.edm" localSheetId="2" hidden="1">#REF!</definedName>
    <definedName name="_bdm.A1BAB5129E7B4D3C81EAD3C20AFF3F20.edm" localSheetId="6" hidden="1">#REF!</definedName>
    <definedName name="_bdm.A1BAB5129E7B4D3C81EAD3C20AFF3F20.edm" localSheetId="0" hidden="1">#REF!</definedName>
    <definedName name="_bdm.A1BAB5129E7B4D3C81EAD3C20AFF3F20.edm" localSheetId="4" hidden="1">#REF!</definedName>
    <definedName name="_bdm.A1BAB5129E7B4D3C81EAD3C20AFF3F20.edm" localSheetId="3" hidden="1">#REF!</definedName>
    <definedName name="_bdm.A1BAB5129E7B4D3C81EAD3C20AFF3F20.edm" hidden="1">#REF!</definedName>
    <definedName name="_bdm.A32FC86DD56C4E7F9671BA08F613B8CE.edm" hidden="1" xml:space="preserve">                                                                                  '[6]GEOI Proved'!$1:$1048576</definedName>
    <definedName name="_bdm.A438573A976D493B9A76F46D5F1D9963.edm" hidden="1" xml:space="preserve">                                                                          [6]ROLLUP!$1:$1048576</definedName>
    <definedName name="_bdm.A4A90DA1FE8F462E980D86D1B7259236.edm" hidden="1" xml:space="preserve">                                                                          '[6]Financial Statements'!$1:$1048576</definedName>
    <definedName name="_bdm.A4D67B401D0744CE92125A294A1756ED.edm" localSheetId="1" hidden="1">#REF!</definedName>
    <definedName name="_bdm.A4D67B401D0744CE92125A294A1756ED.edm" localSheetId="2" hidden="1">#REF!</definedName>
    <definedName name="_bdm.A4D67B401D0744CE92125A294A1756ED.edm" localSheetId="6" hidden="1">#REF!</definedName>
    <definedName name="_bdm.A4D67B401D0744CE92125A294A1756ED.edm" localSheetId="0" hidden="1">#REF!</definedName>
    <definedName name="_bdm.A4D67B401D0744CE92125A294A1756ED.edm" localSheetId="4" hidden="1">#REF!</definedName>
    <definedName name="_bdm.A4D67B401D0744CE92125A294A1756ED.edm" localSheetId="3" hidden="1">#REF!</definedName>
    <definedName name="_bdm.A4D67B401D0744CE92125A294A1756ED.edm" hidden="1">#REF!</definedName>
    <definedName name="_bdm.A4E494FB62204ED690D2B7200979D93F.edm" hidden="1" xml:space="preserve">                                                                          [6]ROLLUP!$1:$1048576</definedName>
    <definedName name="_bdm.A5F9F0B48016438CAA7AD3A7422F59BD.edm" hidden="1" xml:space="preserve">                                                                                                        [6]PresNummies!$1:$1048576</definedName>
    <definedName name="_bdm.A61B7A23E7F448EC99F67AC94013302F.edm" hidden="1" xml:space="preserve">                                                                          [6]ROLLUP!$1:$1048576</definedName>
    <definedName name="_bdm.A6CCB52CF92549558F1F9D9EE96B1AA1.edm" hidden="1" xml:space="preserve">                                                                                                                                '[6]GEOI Proved'!$1:$1048576</definedName>
    <definedName name="_bdm.A7891C4DBD124986B2A36B6548E5DB84.edm" hidden="1" xml:space="preserve">                                                                          '[6]Financial Statements'!$1:$1048576</definedName>
    <definedName name="_bdm.A847D2574A9640CAA9E702BE0FE7C624.edm" hidden="1" xml:space="preserve">                                                                                                                                                  '[6]GEOI Proved'!$1:$1048576</definedName>
    <definedName name="_bdm.AAA0E37C990A458FAD5F2C04E1E73227.edm" hidden="1" xml:space="preserve">                                                                                                                                    '[6]GEOI Proved'!$1:$1048576</definedName>
    <definedName name="_bdm.AADA3119C78744DCBD0268A866BA8C4B.edm" hidden="1" xml:space="preserve">                                                                                  '[6]GEOI Proved'!$1:$1048576</definedName>
    <definedName name="_bdm.ACCE0461C9A04F0AB4C1AACAC7A80B00.edm" hidden="1" xml:space="preserve">                                                                          '[6]Financial Statements'!$1:$1048576</definedName>
    <definedName name="_bdm.ACE3F71557F74FA5B7EB6D3ED81BF4FB.edm" hidden="1" xml:space="preserve">                                                                          [6]ROLLUP!$1:$1048576</definedName>
    <definedName name="_bdm.AD7FBBFCAA4749B3A31F07CB02005FF5.edm" hidden="1" xml:space="preserve">                                                                                  '[6]GEOI Proved'!$1:$1048576</definedName>
    <definedName name="_bdm.AE1DA3DC41344441B524EE8C902A2205.edm" hidden="1" xml:space="preserve">                                                                                                  '[6]GEOI Proved'!$1:$1048576</definedName>
    <definedName name="_bdm.AE4052035A2B4D5BAB66EA53B5C02393.edm" hidden="1" xml:space="preserve">                                                                          '[6]Financial Statements'!$1:$1048576</definedName>
    <definedName name="_bdm.AE77AEF3A5254DB3998A71E7E1010208.edm" hidden="1" xml:space="preserve">                                                                                  '[6]S&amp;U_CAP'!$1:$1048576</definedName>
    <definedName name="_bdm.B0D7F96A2CDD4D7890132DEEA6C6FAA5.edm" hidden="1" xml:space="preserve">                                                                                                        [6]PresNummies!$1:$1048576</definedName>
    <definedName name="_bdm.B18763C027F54F1CA65614C87B770DD2.edm" hidden="1" xml:space="preserve">                                                                          [6]ROLLUP!$1:$1048576</definedName>
    <definedName name="_bdm.B21A7C6EE74D4FB5882106B865438E87.edm" hidden="1" xml:space="preserve">                                                                          '[6]Financial Statements'!$1:$1048576</definedName>
    <definedName name="_bdm.B2F33F0A2A8245199D2F8DB430F42AB4.edm" hidden="1" xml:space="preserve">                                                                                                          '[6]GEOI Proved'!$1:$1048576</definedName>
    <definedName name="_bdm.B334049C9283454EB43107599D037028.edm" hidden="1" xml:space="preserve">                                                                                                                                                '[6]GEOI Proved'!$1:$1048576</definedName>
    <definedName name="_bdm.B4D88CC7FAD94E01A64F3806D87AF7BB.edm" hidden="1" xml:space="preserve">                                                                                                                                      '[6]GEOI Proved'!$1:$1048576</definedName>
    <definedName name="_bdm.B4F8687CFD2B472090F34A91369A8D2A.edm" hidden="1" xml:space="preserve">                                                                          [6]ROLLUP!$1:$1048576</definedName>
    <definedName name="_bdm.B5932B3412B14CD5B3F4FC9BA278C0A1.edm" hidden="1" xml:space="preserve">                                                                                                                    '[6]Forecast Summary'!$1:$1048576</definedName>
    <definedName name="_bdm.B60DE957D7D247A5ACE4082AE7FD2A46.edm" hidden="1" xml:space="preserve">                                                                          [6]ROLLUP!$1:$1048576</definedName>
    <definedName name="_bdm.B67EB411444E4C8D912514294768A952.edm" hidden="1" xml:space="preserve">                                                                          [6]ROLLUP!$1:$1048576</definedName>
    <definedName name="_bdm.B824EFB269FC49B18DFD51964DC7F253.edm" hidden="1" xml:space="preserve">                                                                          [6]ROLLUP!$1:$1048576</definedName>
    <definedName name="_bdm.B8572ADBFC3D45729E3997B9A13A91C6.edm" hidden="1" xml:space="preserve">                                                                                  '[6]GEOI Proved'!$1:$1048576</definedName>
    <definedName name="_bdm.B8DE799A81DE45E4B2AECF869474ABE5.edm" hidden="1" xml:space="preserve">                                                                          [6]ROLLUP!$1:$1048576</definedName>
    <definedName name="_bdm.B9F08E17BA0D413EBEDC2B5688F33372.edm" hidden="1" xml:space="preserve">                                                                                                                    '[6]Forecast Summary'!$1:$1048576</definedName>
    <definedName name="_bdm.BA705EC2718840048FA4540667193252.edm" hidden="1" xml:space="preserve">                                                                          '[6]Financial Statements'!$1:$1048576</definedName>
    <definedName name="_bdm.BB9008648F6E483C859B2BB2248D20C9.edm" hidden="1" xml:space="preserve">                                                                                                '[6]GEOI Proved'!$1:$1048576</definedName>
    <definedName name="_bdm.BD98EBC5E9824302917B3C0F820833EA.edm" hidden="1" xml:space="preserve">                                                                                                                                '[6]GEOI Proved'!$1:$1048576</definedName>
    <definedName name="_bdm.BDBB0BB317A34664AFFAFCE2634077F1.edm" hidden="1" xml:space="preserve">                                                                                                '[6]GEOI Proved'!$1:$1048576</definedName>
    <definedName name="_bdm.BDD7AA06B3924B6CB73733D6558FC3B5.edm" hidden="1" xml:space="preserve">                                                                          [6]ROLLUP!$1:$1048576</definedName>
    <definedName name="_bdm.BE75B0EFB32B472AAC8B0680A6253919.edm" hidden="1" xml:space="preserve">                                                                                                                  '[6]GEOI Proved'!$1:$1048576</definedName>
    <definedName name="_bdm.BE92EDC04BA2463C9C6BFFB057127B95.edm" hidden="1" xml:space="preserve">                                                                          [6]ROLLUP!$1:$1048576</definedName>
    <definedName name="_bdm.BF9957DC5510472593FD2C88F30D144A.edm" hidden="1" xml:space="preserve">                                                                          [6]ROLLUP!$1:$1048576</definedName>
    <definedName name="_bdm.BFA64F55B92D463482E3D698A32CCE8A.edm" hidden="1" xml:space="preserve">                                                                          [6]ROLLUP!$1:$1048576</definedName>
    <definedName name="_bdm.C026132211AA4A1783F30D3CA2830DE8.edm" hidden="1" xml:space="preserve">                                                                          [6]ROLLUP!$1:$1048576</definedName>
    <definedName name="_bdm.C062FA0CC7134437826C20D8F454D1DA.edm" hidden="1" xml:space="preserve">                                                                                                                    '[6]Forecast Summary'!$1:$1048576</definedName>
    <definedName name="_bdm.C08CB3E35E2D4B72BA8EFD43277288A5.edm" hidden="1" xml:space="preserve">                                                                          '[6]Financial Statements'!$1:$1048576</definedName>
    <definedName name="_bdm.C11FF87A3A55483E996566F23FF0FBC6.edm" hidden="1" xml:space="preserve">                                                                          [6]ROLLUP!$1:$1048576</definedName>
    <definedName name="_bdm.C32CF844A88F45F887FBBF40B4F3C9A6.edm" hidden="1" xml:space="preserve">                                                                          [6]ROLLUP!$1:$1048576</definedName>
    <definedName name="_bdm.C4411A9D8617462287A7DB68A5953B8A.edm" hidden="1" xml:space="preserve">                                                                                                                                '[6]Financial Statements'!$1:$1048576</definedName>
    <definedName name="_bdm.C4B29558C9094A8EB143046587024CCF.edm" hidden="1" xml:space="preserve">                                                                                                                                  '[6]GEOI Proved'!$1:$1048576</definedName>
    <definedName name="_bdm.C509DF77878B4F23B99F2C9BA262716D.edm" hidden="1" xml:space="preserve">                                                                                                                                      '[6]liquidity output'!$1:$1048576</definedName>
    <definedName name="_bdm.C63E07FF92EC4FAEADAC89A034C4546C.edm" hidden="1" xml:space="preserve">                                                                          [6]ROLLUP!$1:$1048576</definedName>
    <definedName name="_bdm.C643B530655F490BA80C2B461A144A0B.edm" hidden="1" xml:space="preserve">                                                                          '[6]Financial Statements'!$1:$1048576</definedName>
    <definedName name="_bdm.C743B8E5BD124F5ABE8AA316285CF5F6.edm" hidden="1" xml:space="preserve">                                                                          '[6]Financial Statements'!$1:$1048576</definedName>
    <definedName name="_bdm.C8BDAA1F88BD4A039FEFF852D93CB082.edm" hidden="1" xml:space="preserve">                                                                                  '[6]GEOI Proved'!$1:$1048576</definedName>
    <definedName name="_bdm.CA047117194841CC8B0A51606BC113CC.edm" localSheetId="1" hidden="1">#REF!</definedName>
    <definedName name="_bdm.CA047117194841CC8B0A51606BC113CC.edm" localSheetId="2" hidden="1">#REF!</definedName>
    <definedName name="_bdm.CA047117194841CC8B0A51606BC113CC.edm" localSheetId="6" hidden="1">#REF!</definedName>
    <definedName name="_bdm.CA047117194841CC8B0A51606BC113CC.edm" localSheetId="0" hidden="1">#REF!</definedName>
    <definedName name="_bdm.CA047117194841CC8B0A51606BC113CC.edm" localSheetId="4" hidden="1">#REF!</definedName>
    <definedName name="_bdm.CA047117194841CC8B0A51606BC113CC.edm" localSheetId="3" hidden="1">#REF!</definedName>
    <definedName name="_bdm.CA047117194841CC8B0A51606BC113CC.edm" hidden="1">#REF!</definedName>
    <definedName name="_bdm.CA30B6B6D70E4462B63D4A703662B1B4.edm" hidden="1" xml:space="preserve">                                                                          '[6]S&amp;U_CAP'!$1:$1048576</definedName>
    <definedName name="_bdm.CBFC369E216C47668D51049CCF983520.edm" hidden="1" xml:space="preserve">                      '[6]S&amp;U_CAP'!$1:$1048576</definedName>
    <definedName name="_bdm.CD36689ADED041139796FE088B67E960.edm" hidden="1" xml:space="preserve">                                                                                                                    '[6]Forecast Summary'!$1:$1048576</definedName>
    <definedName name="_bdm.CDAC9B734628432AAB50A97513658AE2.edm" hidden="1" xml:space="preserve">                                                                          '[6]Forecast Summary'!$1:$1048576</definedName>
    <definedName name="_bdm.CE73E7D7CD8243A3ABF2D6C9A6C81A97.edm" hidden="1" xml:space="preserve">                                                                                                              '[6]GEOI Proved'!$1:$1048576</definedName>
    <definedName name="_bdm.CF62E61E29354403A958966641F7D18C.edm" hidden="1" xml:space="preserve">                                                                          [6]ROLLUP!$1:$1048576</definedName>
    <definedName name="_bdm.CF7C1C185082422F83556116855F6D25.edm" hidden="1" xml:space="preserve">                                                                          '[6]Financial Statements'!$1:$1048576</definedName>
    <definedName name="_bdm.CF9A5D0C38B24699A7FFD3168DC4E643.edm" hidden="1" xml:space="preserve">                                                                          [6]ROLLUP!$1:$1048576</definedName>
    <definedName name="_bdm.D06EA78CFB274F6CBC53B900E85AF718.edm" hidden="1" xml:space="preserve">                                                                          '[6]Financial Statements'!$1:$1048576</definedName>
    <definedName name="_bdm.D0F95F597963488798A1AF0A67E459EE.edm" hidden="1" xml:space="preserve">                                                                          '[6]S&amp;U_CAP'!$1:$1048576</definedName>
    <definedName name="_bdm.D2BF1FE4410547488295BB7BCFEB8E2C.edm" hidden="1" xml:space="preserve">                                                                                                        [6]PresNummies!$1:$1048576</definedName>
    <definedName name="_bdm.D2EA81D7C0784C7FB7D52440A6678874.edm" hidden="1" xml:space="preserve">                                                                                                                                                '[6]GEOI Proved'!$1:$1048576</definedName>
    <definedName name="_bdm.D31D86A1974A40D88CE68394B7254902.edm" hidden="1" xml:space="preserve">                                                                          [6]ROLLUP!$1:$1048576</definedName>
    <definedName name="_bdm.D3DF20B4FFBA4E708CE95274035E527B.edm" localSheetId="1" hidden="1">#REF!</definedName>
    <definedName name="_bdm.D3DF20B4FFBA4E708CE95274035E527B.edm" localSheetId="2" hidden="1">#REF!</definedName>
    <definedName name="_bdm.D3DF20B4FFBA4E708CE95274035E527B.edm" localSheetId="6" hidden="1">#REF!</definedName>
    <definedName name="_bdm.D3DF20B4FFBA4E708CE95274035E527B.edm" localSheetId="0" hidden="1">#REF!</definedName>
    <definedName name="_bdm.D3DF20B4FFBA4E708CE95274035E527B.edm" localSheetId="4" hidden="1">#REF!</definedName>
    <definedName name="_bdm.D3DF20B4FFBA4E708CE95274035E527B.edm" localSheetId="3" hidden="1">#REF!</definedName>
    <definedName name="_bdm.D3DF20B4FFBA4E708CE95274035E527B.edm" hidden="1">#REF!</definedName>
    <definedName name="_bdm.D44E2AF887684CE38436E4B8985E6660.edm" hidden="1" xml:space="preserve">                                                                          '[6]Financial Statements'!$1:$1048576</definedName>
    <definedName name="_bdm.D73E21D03B614D1DA9B286F2B7733C1C.edm" hidden="1" xml:space="preserve">                                                                                                                                          '[6]GEOI Proved'!$1:$1048576</definedName>
    <definedName name="_bdm.D7B6515C8E2C404A99BB29BB7FB47816.edm" hidden="1" xml:space="preserve">                                                                          [6]ROLLUP!$1:$1048576</definedName>
    <definedName name="_bdm.D7C604F7DF48472681BCA51C7EF0181F.edm" localSheetId="1" hidden="1">#REF!</definedName>
    <definedName name="_bdm.D7C604F7DF48472681BCA51C7EF0181F.edm" localSheetId="2" hidden="1">#REF!</definedName>
    <definedName name="_bdm.D7C604F7DF48472681BCA51C7EF0181F.edm" localSheetId="6" hidden="1">#REF!</definedName>
    <definedName name="_bdm.D7C604F7DF48472681BCA51C7EF0181F.edm" localSheetId="0" hidden="1">#REF!</definedName>
    <definedName name="_bdm.D7C604F7DF48472681BCA51C7EF0181F.edm" localSheetId="4" hidden="1">#REF!</definedName>
    <definedName name="_bdm.D7C604F7DF48472681BCA51C7EF0181F.edm" localSheetId="3" hidden="1">#REF!</definedName>
    <definedName name="_bdm.D7C604F7DF48472681BCA51C7EF0181F.edm" hidden="1">#REF!</definedName>
    <definedName name="_bdm.D83EDCEB459F4D42A2A9CF3DBD4A9DBD.edm" hidden="1" xml:space="preserve">                                                                                                                    '[6]Forecast Summary'!$1:$1048576</definedName>
    <definedName name="_bdm.D9929ED3F2AB42ECBB93CFB582CA2186.edm" hidden="1" xml:space="preserve">                                                                                                                                                                                                          '[6]Financial Statements'!$1:$1048576</definedName>
    <definedName name="_bdm.D9C7E52E8B184ACD91CA5C930232F325.edm" hidden="1" xml:space="preserve">                                                                          '[6]Financial Statements'!$1:$1048576</definedName>
    <definedName name="_bdm.DA42A56E039F436EB80B57BA41BEF620.edm" hidden="1" xml:space="preserve">                                                                                  '[6]GEOI Proved'!$1:$1048576</definedName>
    <definedName name="_bdm.DB47E3A896954F689AD57DB1BB13D422.edm" hidden="1" xml:space="preserve">                                                                          '[6]liquidity output'!$1:$1048576</definedName>
    <definedName name="_bdm.DBFFD84909FC422F93F262BFAD27DBDA.edm" hidden="1" xml:space="preserve">                                                                          [6]ROLLUP!$1:$1048576</definedName>
    <definedName name="_bdm.DC54665049664C3091C2CC7184588259.edm" hidden="1" xml:space="preserve">                                                                          [6]ROLLUP!$1:$1048576</definedName>
    <definedName name="_bdm.DCB90B2C9F5A43E8BB9B52CC071F0278.edm" hidden="1" xml:space="preserve">                                                                                                                    '[6]Forecast Summary'!$1:$1048576</definedName>
    <definedName name="_bdm.DD910A88CE734C7A9D7CA92185B429E6.edm" hidden="1" xml:space="preserve">                                                                          '[6]Forecast Summary'!$1:$1048576</definedName>
    <definedName name="_bdm.DDAF964BAB914F1F897D263500FDDD53.edm" hidden="1" xml:space="preserve">                                                                          [6]PresNummies!$1:$1048576</definedName>
    <definedName name="_bdm.DDFC68F4BAA94489B26D13073C50765E.edm" hidden="1" xml:space="preserve">                                                                          [6]ROLLUP!$1:$1048576</definedName>
    <definedName name="_bdm.DE3EE0F643F34D27B24784837C04383C.edm" hidden="1" xml:space="preserve">                                                                                                                                  '[6]S&amp;U_CAP'!$1:$1048576</definedName>
    <definedName name="_bdm.DF3AD2AA442D4FEBB0C99F1C723E32C8.edm" hidden="1" xml:space="preserve">                                                                                      '[6]GEOI Proved'!$1:$1048576</definedName>
    <definedName name="_bdm.E03F89D8C8BA4AC58810896EB2AE759C.edm" hidden="1" xml:space="preserve">                                                                                                                    '[6]GEOI Proved'!$1:$1048576</definedName>
    <definedName name="_bdm.E14F80CE52784A91BCFAD5CDD392974B.edm" hidden="1" xml:space="preserve">                                                                          [6]ROLLUP!$1:$1048576</definedName>
    <definedName name="_bdm.E1DC81F669B24B83AC6082F85CBDC756.edm" hidden="1" xml:space="preserve">                                                                                                                                                                                                          '[6]Financial Statements'!$1:$1048576</definedName>
    <definedName name="_bdm.E2008E83739E483A8E068B04FF04B04E.edm" hidden="1" xml:space="preserve">                                                                          [6]ROLLUP!$1:$1048576</definedName>
    <definedName name="_bdm.E2E87C5CF8254192888047813E1C21E7.edm" hidden="1" xml:space="preserve">                                                                          [6]ROLLUP!$1:$1048576</definedName>
    <definedName name="_bdm.E376CDF6DD494DF9A136F70D1C674B73.edm" hidden="1" xml:space="preserve">                                                                                  '[6]GEOI Proved'!$1:$1048576</definedName>
    <definedName name="_bdm.E3C6F6FB7316431D9821A4A84586A1E3.edm" hidden="1" xml:space="preserve">                                                                                        '[6]GEOI Proved'!$1:$1048576</definedName>
    <definedName name="_bdm.E4933FC4E9994BFC8A1C7453D045F52C.edm" hidden="1" xml:space="preserve">                                                                          [6]ROLLUP!$1:$1048576</definedName>
    <definedName name="_bdm.E49EA46F9F8E49FFB187385E52EE12D4.edm" hidden="1" xml:space="preserve">                                                                          [6]ROLLUP!$1:$1048576</definedName>
    <definedName name="_bdm.E4F0354AA8F348CBBC66D27F37B0AB4F.edm" hidden="1" xml:space="preserve">                                                                          '[6]Financial Statements'!$1:$1048576</definedName>
    <definedName name="_bdm.E5D258E7F5924768B3CB73AFA029E2A9.edm" hidden="1" xml:space="preserve">                                                                                                                                                                                                                                      '[6]S&amp;U_CAP'!$1:$1048576</definedName>
    <definedName name="_bdm.E5DFAFA9E2B24C0D8D225E2E5AAB523F.edm" hidden="1" xml:space="preserve">                                                                          '[6]Financial Statements'!$1:$1048576</definedName>
    <definedName name="_bdm.E6D6DFA9C8ED421EB651394719A0727F.edm" hidden="1" xml:space="preserve">                                                                          [6]ROLLUP!$1:$1048576</definedName>
    <definedName name="_bdm.E8E3113FC371453C849D488DBE7D3F97.edm" hidden="1" xml:space="preserve">                                                                          [6]ROLLUP!$1:$1048576</definedName>
    <definedName name="_bdm.E9CAF0DF456547D7AE96870A1A70DACE.edm" hidden="1" xml:space="preserve">                                                                          [6]ROLLUP!$1:$1048576</definedName>
    <definedName name="_bdm.EA54C2BE573B4BA2B5A12D838FF0E07F.edm" localSheetId="1" hidden="1">#REF!</definedName>
    <definedName name="_bdm.EA54C2BE573B4BA2B5A12D838FF0E07F.edm" localSheetId="2" hidden="1">#REF!</definedName>
    <definedName name="_bdm.EA54C2BE573B4BA2B5A12D838FF0E07F.edm" localSheetId="6" hidden="1">#REF!</definedName>
    <definedName name="_bdm.EA54C2BE573B4BA2B5A12D838FF0E07F.edm" localSheetId="0" hidden="1">#REF!</definedName>
    <definedName name="_bdm.EA54C2BE573B4BA2B5A12D838FF0E07F.edm" localSheetId="4" hidden="1">#REF!</definedName>
    <definedName name="_bdm.EA54C2BE573B4BA2B5A12D838FF0E07F.edm" localSheetId="3" hidden="1">#REF!</definedName>
    <definedName name="_bdm.EA54C2BE573B4BA2B5A12D838FF0E07F.edm" hidden="1">#REF!</definedName>
    <definedName name="_bdm.EB224F0E4063439EA5D7FD2544409EC6.edm" hidden="1" xml:space="preserve">                                                                          [6]ROLLUP!$1:$1048576</definedName>
    <definedName name="_bdm.EB4E92B54BAC4CEDA91B7EB1D2927F9F.edm" hidden="1" xml:space="preserve">                                                                          [6]ROLLUP!$1:$1048576</definedName>
    <definedName name="_bdm.ED02414E6A7F4017BBAAF35BBDBA33EA.edm" hidden="1" xml:space="preserve">                                                                                                      '[6]GEOI Proved'!$1:$1048576</definedName>
    <definedName name="_bdm.EDE003932B2A4243B4617B73EAE9072F.edm" localSheetId="1" hidden="1">#REF!</definedName>
    <definedName name="_bdm.EDE003932B2A4243B4617B73EAE9072F.edm" localSheetId="2" hidden="1">#REF!</definedName>
    <definedName name="_bdm.EDE003932B2A4243B4617B73EAE9072F.edm" localSheetId="6" hidden="1">#REF!</definedName>
    <definedName name="_bdm.EDE003932B2A4243B4617B73EAE9072F.edm" localSheetId="0" hidden="1">#REF!</definedName>
    <definedName name="_bdm.EDE003932B2A4243B4617B73EAE9072F.edm" localSheetId="4" hidden="1">#REF!</definedName>
    <definedName name="_bdm.EDE003932B2A4243B4617B73EAE9072F.edm" localSheetId="3" hidden="1">#REF!</definedName>
    <definedName name="_bdm.EDE003932B2A4243B4617B73EAE9072F.edm" hidden="1">#REF!</definedName>
    <definedName name="_bdm.EED2D670460940A48CCD3C5F67CE665D.edm" hidden="1" xml:space="preserve">                                                                          '[6]Forecast Summary'!$1:$1048576</definedName>
    <definedName name="_bdm.EEF34EA3534E4E11B50EE05F60AC536A.edm" hidden="1" xml:space="preserve">                                                                                                                      '[6]GEOI Proved'!$1:$1048576</definedName>
    <definedName name="_bdm.EF04413574994704A97A5E6440BBDF46.edm" hidden="1" xml:space="preserve">                                                                                                                    '[6]GEOI Proved'!$1:$1048576</definedName>
    <definedName name="_bdm.EF062E4475094F7C8F58DA5D2D95FB66.edm" hidden="1" xml:space="preserve">                                                                                                                                      '[6]liquidity output'!$1:$1048576</definedName>
    <definedName name="_bdm.EF3E23A0A8014794AF2E5443BE244A2E.edm" hidden="1" xml:space="preserve">                                                                          '[6]Financial Statements'!$1:$1048576</definedName>
    <definedName name="_bdm.EF6388B9E1E340FBAAE7B551224BB7C2.edm" localSheetId="1" hidden="1">#REF!</definedName>
    <definedName name="_bdm.EF6388B9E1E340FBAAE7B551224BB7C2.edm" localSheetId="2" hidden="1">#REF!</definedName>
    <definedName name="_bdm.EF6388B9E1E340FBAAE7B551224BB7C2.edm" localSheetId="6" hidden="1">#REF!</definedName>
    <definedName name="_bdm.EF6388B9E1E340FBAAE7B551224BB7C2.edm" localSheetId="0" hidden="1">#REF!</definedName>
    <definedName name="_bdm.EF6388B9E1E340FBAAE7B551224BB7C2.edm" localSheetId="4" hidden="1">#REF!</definedName>
    <definedName name="_bdm.EF6388B9E1E340FBAAE7B551224BB7C2.edm" localSheetId="3" hidden="1">#REF!</definedName>
    <definedName name="_bdm.EF6388B9E1E340FBAAE7B551224BB7C2.edm" hidden="1">#REF!</definedName>
    <definedName name="_bdm.F01674A1E29E4DD4B47B766FF4AECBA3.edm" hidden="1" xml:space="preserve">                                                                                                                              '[6]GEOI Proved'!$1:$1048576</definedName>
    <definedName name="_bdm.F0B0AD83213D4DEB87CBDE3F5A828BA5.edm" hidden="1" xml:space="preserve">                                                                                  '[6]GEOI Proved'!$1:$1048576</definedName>
    <definedName name="_bdm.F1033440A332421A9CB2FE28E93E0A3F.edm" hidden="1" xml:space="preserve">                                                                          [6]ROLLUP!$1:$1048576</definedName>
    <definedName name="_bdm.F129BA1E075D4AD08AD7B404734D4C3E.edm" hidden="1" xml:space="preserve">                                                                          '[6]Financial Statements'!$1:$1048576</definedName>
    <definedName name="_bdm.F142C1DCD74344339941CB3EBCEFAC8F.edm" hidden="1" xml:space="preserve">                                                                                                                                                '[6]GEOI Proved'!$1:$1048576</definedName>
    <definedName name="_bdm.F23C72B59ECE4301A5D63315A5776775.edm" hidden="1" xml:space="preserve">                                                                                                                                  '[6]S&amp;U_CAP'!$1:$1048576</definedName>
    <definedName name="_bdm.F2FE0B02BDFB410397012F545D9B3195.edm" localSheetId="1" hidden="1">#REF!</definedName>
    <definedName name="_bdm.F2FE0B02BDFB410397012F545D9B3195.edm" localSheetId="2" hidden="1">#REF!</definedName>
    <definedName name="_bdm.F2FE0B02BDFB410397012F545D9B3195.edm" localSheetId="6" hidden="1">#REF!</definedName>
    <definedName name="_bdm.F2FE0B02BDFB410397012F545D9B3195.edm" localSheetId="0" hidden="1">#REF!</definedName>
    <definedName name="_bdm.F2FE0B02BDFB410397012F545D9B3195.edm" localSheetId="4" hidden="1">#REF!</definedName>
    <definedName name="_bdm.F2FE0B02BDFB410397012F545D9B3195.edm" localSheetId="3" hidden="1">#REF!</definedName>
    <definedName name="_bdm.F2FE0B02BDFB410397012F545D9B3195.edm" hidden="1">#REF!</definedName>
    <definedName name="_bdm.F3BEE2302B004211B7C7E8153EB0A2B1.edm" localSheetId="1" hidden="1">#REF!</definedName>
    <definedName name="_bdm.F3BEE2302B004211B7C7E8153EB0A2B1.edm" localSheetId="2" hidden="1">#REF!</definedName>
    <definedName name="_bdm.F3BEE2302B004211B7C7E8153EB0A2B1.edm" localSheetId="6" hidden="1">#REF!</definedName>
    <definedName name="_bdm.F3BEE2302B004211B7C7E8153EB0A2B1.edm" localSheetId="0" hidden="1">#REF!</definedName>
    <definedName name="_bdm.F3BEE2302B004211B7C7E8153EB0A2B1.edm" localSheetId="4" hidden="1">#REF!</definedName>
    <definedName name="_bdm.F3BEE2302B004211B7C7E8153EB0A2B1.edm" localSheetId="3" hidden="1">#REF!</definedName>
    <definedName name="_bdm.F3BEE2302B004211B7C7E8153EB0A2B1.edm" hidden="1">#REF!</definedName>
    <definedName name="_bdm.F75074A6B46D46729A0C8013EC2D3D3D.edm" hidden="1" xml:space="preserve">                                                                                                                                                  '[6]GEOI Proved'!$1:$1048576</definedName>
    <definedName name="_bdm.F7EBE354F0C64E3586BC60ACB680F957.edm" hidden="1" xml:space="preserve">                                                                                                        '[6]GEOI Proved'!$1:$1048576</definedName>
    <definedName name="_bdm.F8B4743CDE6E49988D33042F303A5246.edm" hidden="1" xml:space="preserve">                                                                          [6]ROLLUP!$1:$1048576</definedName>
    <definedName name="_bdm.F968EC2005334EF79A769BF168A2934A.edm" hidden="1" xml:space="preserve">                                                                                                                '[6]GEOI Proved'!$1:$1048576</definedName>
    <definedName name="_bdm.FA174DAC352E414EA80409B7439829DB.edm" hidden="1" xml:space="preserve">                                                                                                                            '[6]GEOI Proved'!$1:$1048576</definedName>
    <definedName name="_bdm.FA86E7412D584E9B84C1901BBA0B86EC.edm" hidden="1" xml:space="preserve">                                                                                        '[6]GEOI Proved'!$1:$1048576</definedName>
    <definedName name="_bdm.FB460E7A53574E848539B0AE0D486781.edm" localSheetId="1" hidden="1">#REF!</definedName>
    <definedName name="_bdm.FB460E7A53574E848539B0AE0D486781.edm" localSheetId="2" hidden="1">#REF!</definedName>
    <definedName name="_bdm.FB460E7A53574E848539B0AE0D486781.edm" localSheetId="6" hidden="1">#REF!</definedName>
    <definedName name="_bdm.FB460E7A53574E848539B0AE0D486781.edm" localSheetId="0" hidden="1">#REF!</definedName>
    <definedName name="_bdm.FB460E7A53574E848539B0AE0D486781.edm" localSheetId="4" hidden="1">#REF!</definedName>
    <definedName name="_bdm.FB460E7A53574E848539B0AE0D486781.edm" localSheetId="3" hidden="1">#REF!</definedName>
    <definedName name="_bdm.FB460E7A53574E848539B0AE0D486781.edm" hidden="1">#REF!</definedName>
    <definedName name="_bdm.FBFF7635FA5E4520830F4C83DB0199C9.edm" hidden="1" xml:space="preserve">                                                                                                                                                                                                                                      '[6]S&amp;U_CAP'!$1:$1048576</definedName>
    <definedName name="_bdm.FC2BC4FA3F7D4796AD7073BDE5429621.edm" hidden="1" xml:space="preserve">                                                                                '[6]GEOI Proved'!$1:$1048576</definedName>
    <definedName name="_bdm.FC3D0049BF894D39BDFB4AFAF6BD0962.edm" hidden="1" xml:space="preserve">                                                                                                                                '[6]GEOI Proved'!$1:$1048576</definedName>
    <definedName name="_bdm.FCDAAFB277F1430D807B6E10A4A7A31D.edm" hidden="1" xml:space="preserve">                                                                                                                                            '[6]GEOI Proved'!$1:$1048576</definedName>
    <definedName name="_bdm.FDD6F625F2F44A278B5BBFE9962B4254.edm" hidden="1" xml:space="preserve">                                                                                                                              '[6]GEOI Proved'!$1:$1048576</definedName>
    <definedName name="_bdm.FDEE853CDC9B4CB289E8A1DB77F33708.edm" hidden="1" xml:space="preserve">                                                                                                                    '[6]Forecast Summary'!$1:$1048576</definedName>
    <definedName name="_bdm.FE5B237A88304328980A252F22616636.edm" hidden="1" xml:space="preserve">                                                                          [6]ROLLUP!$1:$1048576</definedName>
    <definedName name="_bdm.FF2C462E5AE944599DCA29BCB7FAFD01.edm" hidden="1" xml:space="preserve">                                                                                                                                  '[6]GEOI Proved'!$1:$1048576</definedName>
    <definedName name="_bdm.FF66EF36D7944E96810284F38CBC0880.edm" hidden="1" xml:space="preserve">                                                                          [6]ROLLUP!$1:$1048576</definedName>
    <definedName name="_CS" localSheetId="1">[7]PEV!#REF!</definedName>
    <definedName name="_CS" localSheetId="2">[7]PEV!#REF!</definedName>
    <definedName name="_CS" localSheetId="6">[7]PEV!#REF!</definedName>
    <definedName name="_CS" localSheetId="0">[7]PEV!#REF!</definedName>
    <definedName name="_CS" localSheetId="4">[7]PEV!#REF!</definedName>
    <definedName name="_CS" localSheetId="3">[7]PEV!#REF!</definedName>
    <definedName name="_CS">[7]PEV!#REF!</definedName>
    <definedName name="_Key1" localSheetId="1" hidden="1">'[1]Edge 10797 Drilling Inventory'!#REF!</definedName>
    <definedName name="_Key1" localSheetId="2" hidden="1">'[1]Edge 10797 Drilling Inventory'!#REF!</definedName>
    <definedName name="_Key1" localSheetId="6" hidden="1">'[1]Edge 10797 Drilling Inventory'!#REF!</definedName>
    <definedName name="_Key1" localSheetId="4" hidden="1">'[1]Edge 10797 Drilling Inventory'!#REF!</definedName>
    <definedName name="_Key1" localSheetId="3" hidden="1">'[1]Edge 10797 Drilling Inventory'!#REF!</definedName>
    <definedName name="_Key1" hidden="1">'[1]Edge 10797 Drilling Inventory'!#REF!</definedName>
    <definedName name="_Key2" localSheetId="1" hidden="1">#REF!</definedName>
    <definedName name="_Key2" localSheetId="2" hidden="1">#REF!</definedName>
    <definedName name="_Key2" localSheetId="6" hidden="1">#REF!</definedName>
    <definedName name="_Key2" localSheetId="0" hidden="1">#REF!</definedName>
    <definedName name="_Key2" localSheetId="4" hidden="1">#REF!</definedName>
    <definedName name="_Key2" localSheetId="3" hidden="1">#REF!</definedName>
    <definedName name="_Key2" hidden="1">#REF!</definedName>
    <definedName name="_Order1" hidden="1">255</definedName>
    <definedName name="_Order2" hidden="1">255</definedName>
    <definedName name="_Sort" localSheetId="1" hidden="1">'[1]Edge 10797 Drilling Inventory'!#REF!</definedName>
    <definedName name="_Sort" localSheetId="2" hidden="1">'[1]Edge 10797 Drilling Inventory'!#REF!</definedName>
    <definedName name="_Sort" localSheetId="6" hidden="1">'[1]Edge 10797 Drilling Inventory'!#REF!</definedName>
    <definedName name="_Sort" localSheetId="0" hidden="1">'[1]Edge 10797 Drilling Inventory'!#REF!</definedName>
    <definedName name="_Sort" localSheetId="4" hidden="1">'[1]Edge 10797 Drilling Inventory'!#REF!</definedName>
    <definedName name="_Sort" localSheetId="3" hidden="1">'[1]Edge 10797 Drilling Inventory'!#REF!</definedName>
    <definedName name="_Sort" hidden="1">'[1]Edge 10797 Drilling Inventory'!#REF!</definedName>
    <definedName name="_Sort_Old" localSheetId="1" hidden="1">[1]Sheet1!#REF!</definedName>
    <definedName name="_Sort_Old" localSheetId="2" hidden="1">[1]Sheet1!#REF!</definedName>
    <definedName name="_Sort_Old" localSheetId="6" hidden="1">[1]Sheet1!#REF!</definedName>
    <definedName name="_Sort_Old" localSheetId="3" hidden="1">[1]Sheet1!#REF!</definedName>
    <definedName name="_Sort_Old" hidden="1">[1]Sheet1!#REF!</definedName>
    <definedName name="_Table1_In1" localSheetId="1" hidden="1">'[1]#REF'!#REF!</definedName>
    <definedName name="_Table1_In1" localSheetId="2" hidden="1">'[1]#REF'!#REF!</definedName>
    <definedName name="_Table1_In1" localSheetId="3" hidden="1">'[1]#REF'!#REF!</definedName>
    <definedName name="_Table1_In1" hidden="1">'[1]#REF'!#REF!</definedName>
    <definedName name="_Table1_In1_old" localSheetId="1" hidden="1">[1]Sheet1!#REF!</definedName>
    <definedName name="_Table1_In1_old" localSheetId="2" hidden="1">[1]Sheet1!#REF!</definedName>
    <definedName name="_Table1_In1_old" localSheetId="3" hidden="1">[1]Sheet1!#REF!</definedName>
    <definedName name="_Table1_In1_old" hidden="1">[1]Sheet1!#REF!</definedName>
    <definedName name="_Table2_In1" localSheetId="1" hidden="1">'[1]#REF'!#REF!</definedName>
    <definedName name="_Table2_In1" localSheetId="2" hidden="1">'[1]#REF'!#REF!</definedName>
    <definedName name="_Table2_In1" localSheetId="3" hidden="1">'[1]#REF'!#REF!</definedName>
    <definedName name="_Table2_In1" hidden="1">'[1]#REF'!#REF!</definedName>
    <definedName name="_Table2_In1_old" localSheetId="1" hidden="1">[1]Sheet1!#REF!</definedName>
    <definedName name="_Table2_In1_old" localSheetId="2" hidden="1">[1]Sheet1!#REF!</definedName>
    <definedName name="_Table2_In1_old" localSheetId="3" hidden="1">[1]Sheet1!#REF!</definedName>
    <definedName name="_Table2_In1_old" hidden="1">[1]Sheet1!#REF!</definedName>
    <definedName name="a" localSheetId="1" hidden="1">'[1]Edge 10797 Drilling Inventory'!#REF!</definedName>
    <definedName name="a" localSheetId="2" hidden="1">'[1]Edge 10797 Drilling Inventory'!#REF!</definedName>
    <definedName name="a" localSheetId="3" hidden="1">'[1]Edge 10797 Drilling Inventory'!#REF!</definedName>
    <definedName name="a" hidden="1">'[1]Edge 10797 Drilling Inventory'!#REF!</definedName>
    <definedName name="Acid_Stimulation.__Job_Complete." localSheetId="1">[8]SUCCESS!#REF!</definedName>
    <definedName name="Acid_Stimulation.__Job_Complete." localSheetId="2">[8]SUCCESS!#REF!</definedName>
    <definedName name="Acid_Stimulation.__Job_Complete." localSheetId="3">[8]SUCCESS!#REF!</definedName>
    <definedName name="Acid_Stimulation.__Job_Complete.">[8]SUCCESS!#REF!</definedName>
    <definedName name="All_Scenarios" localSheetId="4">'[9]Model Assumptions'!$C$2</definedName>
    <definedName name="All_Scenarios">#REF!</definedName>
    <definedName name="area" localSheetId="1">#REF!</definedName>
    <definedName name="area" localSheetId="2">#REF!</definedName>
    <definedName name="area" localSheetId="6">#REF!</definedName>
    <definedName name="area" localSheetId="0">#REF!</definedName>
    <definedName name="area" localSheetId="4">#REF!</definedName>
    <definedName name="area" localSheetId="3">#REF!</definedName>
    <definedName name="area">#REF!</definedName>
    <definedName name="ARM" localSheetId="1">#REF!</definedName>
    <definedName name="ARM" localSheetId="2">#REF!</definedName>
    <definedName name="ARM" localSheetId="6">#REF!</definedName>
    <definedName name="ARM" localSheetId="0">#REF!</definedName>
    <definedName name="ARM" localSheetId="4">#REF!</definedName>
    <definedName name="ARM" localSheetId="3">#REF!</definedName>
    <definedName name="ARM">#REF!</definedName>
    <definedName name="AXL" localSheetId="1">#REF!</definedName>
    <definedName name="AXL" localSheetId="2">#REF!</definedName>
    <definedName name="AXL" localSheetId="6">#REF!</definedName>
    <definedName name="AXL" localSheetId="0">#REF!</definedName>
    <definedName name="AXL" localSheetId="4">#REF!</definedName>
    <definedName name="AXL" localSheetId="3">#REF!</definedName>
    <definedName name="AXL">#REF!</definedName>
    <definedName name="azs.a" localSheetId="1" hidden="1">{"Corp. Profile",#N/A,FALSE,"Corporate Profile"}</definedName>
    <definedName name="azs.a" localSheetId="2" hidden="1">{"Corp. Profile",#N/A,FALSE,"Corporate Profile"}</definedName>
    <definedName name="azs.a" localSheetId="6" hidden="1">{"Corp. Profile",#N/A,FALSE,"Corporate Profile"}</definedName>
    <definedName name="azs.a" localSheetId="0" hidden="1">{"Corp. Profile",#N/A,FALSE,"Corporate Profile"}</definedName>
    <definedName name="azs.a" localSheetId="4" hidden="1">{"Corp. Profile",#N/A,FALSE,"Corporate Profile"}</definedName>
    <definedName name="azs.a" localSheetId="3" hidden="1">{"Corp. Profile",#N/A,FALSE,"Corporate Profile"}</definedName>
    <definedName name="azs.a" localSheetId="7" hidden="1">{"Corp. Profile",#N/A,FALSE,"Corporate Profile"}</definedName>
    <definedName name="azs.a" hidden="1">{"Corp. Profile",#N/A,FALSE,"Corporate Profile"}</definedName>
    <definedName name="azs.a_old" localSheetId="1" hidden="1">{"Corp. Profile",#N/A,FALSE,"Corporate Profile"}</definedName>
    <definedName name="azs.a_old" localSheetId="2" hidden="1">{"Corp. Profile",#N/A,FALSE,"Corporate Profile"}</definedName>
    <definedName name="azs.a_old" localSheetId="6" hidden="1">{"Corp. Profile",#N/A,FALSE,"Corporate Profile"}</definedName>
    <definedName name="azs.a_old" localSheetId="0" hidden="1">{"Corp. Profile",#N/A,FALSE,"Corporate Profile"}</definedName>
    <definedName name="azs.a_old" localSheetId="4" hidden="1">{"Corp. Profile",#N/A,FALSE,"Corporate Profile"}</definedName>
    <definedName name="azs.a_old" localSheetId="3" hidden="1">{"Corp. Profile",#N/A,FALSE,"Corporate Profile"}</definedName>
    <definedName name="azs.a_old" localSheetId="7" hidden="1">{"Corp. Profile",#N/A,FALSE,"Corporate Profile"}</definedName>
    <definedName name="azs.a_old" hidden="1">{"Corp. Profile",#N/A,FALSE,"Corporate Profile"}</definedName>
    <definedName name="azz.corrporate" localSheetId="1" hidden="1">{"Corporate",#N/A,FALSE,"Corporate Profile"}</definedName>
    <definedName name="azz.corrporate" localSheetId="2" hidden="1">{"Corporate",#N/A,FALSE,"Corporate Profile"}</definedName>
    <definedName name="azz.corrporate" localSheetId="6" hidden="1">{"Corporate",#N/A,FALSE,"Corporate Profile"}</definedName>
    <definedName name="azz.corrporate" localSheetId="0" hidden="1">{"Corporate",#N/A,FALSE,"Corporate Profile"}</definedName>
    <definedName name="azz.corrporate" localSheetId="4" hidden="1">{"Corporate",#N/A,FALSE,"Corporate Profile"}</definedName>
    <definedName name="azz.corrporate" localSheetId="3" hidden="1">{"Corporate",#N/A,FALSE,"Corporate Profile"}</definedName>
    <definedName name="azz.corrporate" localSheetId="7" hidden="1">{"Corporate",#N/A,FALSE,"Corporate Profile"}</definedName>
    <definedName name="azz.corrporate" hidden="1">{"Corporate",#N/A,FALSE,"Corporate Profile"}</definedName>
    <definedName name="azz.corrporate_old" localSheetId="1" hidden="1">{"Corporate",#N/A,FALSE,"Corporate Profile"}</definedName>
    <definedName name="azz.corrporate_old" localSheetId="2" hidden="1">{"Corporate",#N/A,FALSE,"Corporate Profile"}</definedName>
    <definedName name="azz.corrporate_old" localSheetId="6" hidden="1">{"Corporate",#N/A,FALSE,"Corporate Profile"}</definedName>
    <definedName name="azz.corrporate_old" localSheetId="0" hidden="1">{"Corporate",#N/A,FALSE,"Corporate Profile"}</definedName>
    <definedName name="azz.corrporate_old" localSheetId="4" hidden="1">{"Corporate",#N/A,FALSE,"Corporate Profile"}</definedName>
    <definedName name="azz.corrporate_old" localSheetId="3" hidden="1">{"Corporate",#N/A,FALSE,"Corporate Profile"}</definedName>
    <definedName name="azz.corrporate_old" localSheetId="7" hidden="1">{"Corporate",#N/A,FALSE,"Corporate Profile"}</definedName>
    <definedName name="azz.corrporate_old" hidden="1">{"Corporate",#N/A,FALSE,"Corporate Profile"}</definedName>
    <definedName name="BakkenWellCapex" localSheetId="1">[10]Bakken_Curve!$F$7</definedName>
    <definedName name="BakkenWellCapex" localSheetId="2">[11]Bakken_Curve!$F$7</definedName>
    <definedName name="BakkenWellCapex" localSheetId="0">[10]Bakken_Curve!$F$7</definedName>
    <definedName name="BakkenWellCapex" localSheetId="4">[10]Bakken_Curve!$F$7</definedName>
    <definedName name="BakkenWellCapex" localSheetId="3">[11]Bakken_Curve!$F$7</definedName>
    <definedName name="BakkenWellCapex">[11]Bakken_Curve!$F$7</definedName>
    <definedName name="bfbf" localSheetId="1" hidden="1">'[1]Edge 10797 Drilling Inventory'!#REF!</definedName>
    <definedName name="bfbf" localSheetId="2" hidden="1">'[1]Edge 10797 Drilling Inventory'!#REF!</definedName>
    <definedName name="bfbf" localSheetId="6" hidden="1">'[1]Edge 10797 Drilling Inventory'!#REF!</definedName>
    <definedName name="bfbf" localSheetId="0" hidden="1">'[1]Edge 10797 Drilling Inventory'!#REF!</definedName>
    <definedName name="bfbf" localSheetId="4" hidden="1">'[1]Edge 10797 Drilling Inventory'!#REF!</definedName>
    <definedName name="bfbf" localSheetId="3" hidden="1">'[1]Edge 10797 Drilling Inventory'!#REF!</definedName>
    <definedName name="bfbf" hidden="1">'[1]Edge 10797 Drilling Inventory'!#REF!</definedName>
    <definedName name="bs" localSheetId="1">#REF!</definedName>
    <definedName name="bs" localSheetId="2">#REF!</definedName>
    <definedName name="bs" localSheetId="6">#REF!</definedName>
    <definedName name="bs" localSheetId="0">#REF!</definedName>
    <definedName name="bs" localSheetId="4">#REF!</definedName>
    <definedName name="bs" localSheetId="3">#REF!</definedName>
    <definedName name="bs">#REF!</definedName>
    <definedName name="BS_2000" localSheetId="1">[12]QTRLY!#REF!</definedName>
    <definedName name="BS_2000" localSheetId="2">[12]QTRLY!#REF!</definedName>
    <definedName name="BS_2000" localSheetId="6">[12]QTRLY!#REF!</definedName>
    <definedName name="BS_2000" localSheetId="0">[12]QTRLY!#REF!</definedName>
    <definedName name="BS_2000" localSheetId="4">[12]QTRLY!#REF!</definedName>
    <definedName name="BS_2000" localSheetId="3">[12]QTRLY!#REF!</definedName>
    <definedName name="BS_2000">[12]QTRLY!#REF!</definedName>
    <definedName name="BTR" localSheetId="1">[1]Sheet1!#REF!</definedName>
    <definedName name="BTR" localSheetId="2">[1]Sheet1!#REF!</definedName>
    <definedName name="BTR" localSheetId="6">[1]Sheet1!#REF!</definedName>
    <definedName name="BTR" localSheetId="3">[1]Sheet1!#REF!</definedName>
    <definedName name="BTR">[1]Sheet1!#REF!</definedName>
    <definedName name="BWA" localSheetId="1">#REF!</definedName>
    <definedName name="BWA" localSheetId="2">#REF!</definedName>
    <definedName name="BWA" localSheetId="6">#REF!</definedName>
    <definedName name="BWA" localSheetId="0">#REF!</definedName>
    <definedName name="BWA" localSheetId="4">#REF!</definedName>
    <definedName name="BWA" localSheetId="3">#REF!</definedName>
    <definedName name="BWA">#REF!</definedName>
    <definedName name="Capex" localSheetId="1">#REF!</definedName>
    <definedName name="Capex" localSheetId="2">#REF!</definedName>
    <definedName name="Capex" localSheetId="6">#REF!</definedName>
    <definedName name="Capex" localSheetId="0">#REF!</definedName>
    <definedName name="Capex" localSheetId="4">#REF!</definedName>
    <definedName name="Capex" localSheetId="3">#REF!</definedName>
    <definedName name="Capex">#REF!</definedName>
    <definedName name="CIQWBGuid" hidden="1">"66419738-966a-4b5e-a2c9-ce15275fb2bc"</definedName>
    <definedName name="CIQWBGuid_old" hidden="1">"950dfecf-0357-4aa9-a35f-b3223fc9059d"</definedName>
    <definedName name="circ">'[13]Model Assumptions'!$E$55</definedName>
    <definedName name="comp1">[14]compgroups!$B$37:$B$71</definedName>
    <definedName name="Company" localSheetId="1">#REF!</definedName>
    <definedName name="Company" localSheetId="2">#REF!</definedName>
    <definedName name="Company" localSheetId="6">#REF!</definedName>
    <definedName name="Company" localSheetId="0">#REF!</definedName>
    <definedName name="Company" localSheetId="4">#REF!</definedName>
    <definedName name="Company" localSheetId="3">#REF!</definedName>
    <definedName name="Company">#REF!</definedName>
    <definedName name="Company_Name">[15]Inputs!$E$4</definedName>
    <definedName name="compgroups">[14]compgroups!$B$37:$E$71</definedName>
    <definedName name="Consolidated_Workover_Expenses" localSheetId="1">#REF!</definedName>
    <definedName name="Consolidated_Workover_Expenses" localSheetId="2">#REF!</definedName>
    <definedName name="Consolidated_Workover_Expenses" localSheetId="6">#REF!</definedName>
    <definedName name="Consolidated_Workover_Expenses" localSheetId="0">#REF!</definedName>
    <definedName name="Consolidated_Workover_Expenses" localSheetId="4">#REF!</definedName>
    <definedName name="Consolidated_Workover_Expenses" localSheetId="3">#REF!</definedName>
    <definedName name="Consolidated_Workover_Expenses">#REF!</definedName>
    <definedName name="criteria1" localSheetId="1">[8]SUCCESS!#REF!</definedName>
    <definedName name="criteria1" localSheetId="2">[8]SUCCESS!#REF!</definedName>
    <definedName name="criteria1" localSheetId="6">[8]SUCCESS!#REF!</definedName>
    <definedName name="criteria1" localSheetId="0">[8]SUCCESS!#REF!</definedName>
    <definedName name="criteria1" localSheetId="4">[8]SUCCESS!#REF!</definedName>
    <definedName name="criteria1" localSheetId="3">[8]SUCCESS!#REF!</definedName>
    <definedName name="criteria1">[8]SUCCESS!#REF!</definedName>
    <definedName name="Currency" localSheetId="1">#REF!</definedName>
    <definedName name="Currency" localSheetId="2">#REF!</definedName>
    <definedName name="Currency" localSheetId="6">#REF!</definedName>
    <definedName name="Currency" localSheetId="0">#REF!</definedName>
    <definedName name="Currency" localSheetId="4">#REF!</definedName>
    <definedName name="Currency" localSheetId="3">#REF!</definedName>
    <definedName name="Currency">#REF!</definedName>
    <definedName name="DCN" localSheetId="1">#REF!</definedName>
    <definedName name="DCN" localSheetId="2">#REF!</definedName>
    <definedName name="DCN" localSheetId="6">#REF!</definedName>
    <definedName name="DCN" localSheetId="0">#REF!</definedName>
    <definedName name="DCN" localSheetId="4">#REF!</definedName>
    <definedName name="DCN" localSheetId="3">#REF!</definedName>
    <definedName name="DCN">#REF!</definedName>
    <definedName name="Decks" localSheetId="1">#REF!</definedName>
    <definedName name="Decks" localSheetId="2">#REF!</definedName>
    <definedName name="Decks" localSheetId="6">#REF!</definedName>
    <definedName name="Decks" localSheetId="0">#REF!</definedName>
    <definedName name="Decks" localSheetId="4">#REF!</definedName>
    <definedName name="Decks" localSheetId="3">#REF!</definedName>
    <definedName name="Decks">#REF!</definedName>
    <definedName name="Depreciation_depletion_and_amortization" localSheetId="1">#REF!</definedName>
    <definedName name="Depreciation_depletion_and_amortization" localSheetId="2">#REF!</definedName>
    <definedName name="Depreciation_depletion_and_amortization" localSheetId="6">#REF!</definedName>
    <definedName name="Depreciation_depletion_and_amortization" localSheetId="0">#REF!</definedName>
    <definedName name="Depreciation_depletion_and_amortization" localSheetId="4">#REF!</definedName>
    <definedName name="Depreciation_depletion_and_amortization" localSheetId="3">#REF!</definedName>
    <definedName name="Depreciation_depletion_and_amortization">#REF!</definedName>
    <definedName name="DERIVATIVES" localSheetId="1">#REF!</definedName>
    <definedName name="DERIVATIVES" localSheetId="2">#REF!</definedName>
    <definedName name="DERIVATIVES" localSheetId="6">#REF!</definedName>
    <definedName name="DERIVATIVES" localSheetId="0">#REF!</definedName>
    <definedName name="DERIVATIVES" localSheetId="4">#REF!</definedName>
    <definedName name="DERIVATIVES" localSheetId="3">#REF!</definedName>
    <definedName name="DERIVATIVES">#REF!</definedName>
    <definedName name="Detail_of_Stock_Based_Compensation" localSheetId="1">#REF!</definedName>
    <definedName name="Detail_of_Stock_Based_Compensation" localSheetId="2">#REF!</definedName>
    <definedName name="Detail_of_Stock_Based_Compensation" localSheetId="6">#REF!</definedName>
    <definedName name="Detail_of_Stock_Based_Compensation" localSheetId="0">#REF!</definedName>
    <definedName name="Detail_of_Stock_Based_Compensation" localSheetId="4">#REF!</definedName>
    <definedName name="Detail_of_Stock_Based_Compensation" localSheetId="3">#REF!</definedName>
    <definedName name="Detail_of_Stock_Based_Compensation">#REF!</definedName>
    <definedName name="DevelopmentOverride" localSheetId="1">#REF!</definedName>
    <definedName name="DevelopmentOverride" localSheetId="2">#REF!</definedName>
    <definedName name="DevelopmentOverride" localSheetId="6">#REF!</definedName>
    <definedName name="DevelopmentOverride" localSheetId="0">#REF!</definedName>
    <definedName name="DevelopmentOverride" localSheetId="4">#REF!</definedName>
    <definedName name="DevelopmentOverride" localSheetId="3">#REF!</definedName>
    <definedName name="DevelopmentOverride">#REF!</definedName>
    <definedName name="df" localSheetId="1" hidden="1">'[1]Edge 10797 Drilling Inventory'!#REF!</definedName>
    <definedName name="df" localSheetId="2" hidden="1">'[1]Edge 10797 Drilling Inventory'!#REF!</definedName>
    <definedName name="df" localSheetId="6" hidden="1">'[1]Edge 10797 Drilling Inventory'!#REF!</definedName>
    <definedName name="df" localSheetId="0" hidden="1">'[1]Edge 10797 Drilling Inventory'!#REF!</definedName>
    <definedName name="df" localSheetId="4" hidden="1">'[1]Edge 10797 Drilling Inventory'!#REF!</definedName>
    <definedName name="df" localSheetId="3" hidden="1">'[1]Edge 10797 Drilling Inventory'!#REF!</definedName>
    <definedName name="df" hidden="1">'[1]Edge 10797 Drilling Inventory'!#REF!</definedName>
    <definedName name="dfd" localSheetId="1" hidden="1">'[1]Edge 10797 Drilling Inventory'!#REF!</definedName>
    <definedName name="dfd" localSheetId="2" hidden="1">'[1]Edge 10797 Drilling Inventory'!#REF!</definedName>
    <definedName name="dfd" localSheetId="6" hidden="1">'[1]Edge 10797 Drilling Inventory'!#REF!</definedName>
    <definedName name="dfd" localSheetId="0" hidden="1">'[1]Edge 10797 Drilling Inventory'!#REF!</definedName>
    <definedName name="dfd" localSheetId="4" hidden="1">'[1]Edge 10797 Drilling Inventory'!#REF!</definedName>
    <definedName name="dfd" localSheetId="3" hidden="1">'[1]Edge 10797 Drilling Inventory'!#REF!</definedName>
    <definedName name="dfd" hidden="1">'[1]Edge 10797 Drilling Inventory'!#REF!</definedName>
    <definedName name="dfdf" localSheetId="1" hidden="1">'[1]Edge 10797 Drilling Inventory'!#REF!</definedName>
    <definedName name="dfdf" localSheetId="2" hidden="1">'[1]Edge 10797 Drilling Inventory'!#REF!</definedName>
    <definedName name="dfdf" localSheetId="6" hidden="1">'[1]Edge 10797 Drilling Inventory'!#REF!</definedName>
    <definedName name="dfdf" localSheetId="3" hidden="1">'[1]Edge 10797 Drilling Inventory'!#REF!</definedName>
    <definedName name="dfdf" hidden="1">'[1]Edge 10797 Drilling Inventory'!#REF!</definedName>
    <definedName name="DiscRate" localSheetId="1">#REF!</definedName>
    <definedName name="DiscRate" localSheetId="2">#REF!</definedName>
    <definedName name="DiscRate" localSheetId="6">#REF!</definedName>
    <definedName name="DiscRate" localSheetId="0">#REF!</definedName>
    <definedName name="DiscRate" localSheetId="4">#REF!</definedName>
    <definedName name="DiscRate" localSheetId="3">#REF!</definedName>
    <definedName name="DiscRate">#REF!</definedName>
    <definedName name="DPH" localSheetId="1">#REF!</definedName>
    <definedName name="DPH" localSheetId="2">#REF!</definedName>
    <definedName name="DPH" localSheetId="6">#REF!</definedName>
    <definedName name="DPH" localSheetId="0">#REF!</definedName>
    <definedName name="DPH" localSheetId="4">#REF!</definedName>
    <definedName name="DPH" localSheetId="3">#REF!</definedName>
    <definedName name="DPH">#REF!</definedName>
    <definedName name="Drill___complete_well_in_the_Q_RC_Reservoir._Supplement__11_3_93_." localSheetId="1">[8]SUCCESS!#REF!</definedName>
    <definedName name="Drill___complete_well_in_the_Q_RC_Reservoir._Supplement__11_3_93_." localSheetId="2">[8]SUCCESS!#REF!</definedName>
    <definedName name="Drill___complete_well_in_the_Q_RC_Reservoir._Supplement__11_3_93_." localSheetId="6">[8]SUCCESS!#REF!</definedName>
    <definedName name="Drill___complete_well_in_the_Q_RC_Reservoir._Supplement__11_3_93_." localSheetId="0">[8]SUCCESS!#REF!</definedName>
    <definedName name="Drill___complete_well_in_the_Q_RC_Reservoir._Supplement__11_3_93_." localSheetId="4">[8]SUCCESS!#REF!</definedName>
    <definedName name="Drill___complete_well_in_the_Q_RC_Reservoir._Supplement__11_3_93_." localSheetId="3">[8]SUCCESS!#REF!</definedName>
    <definedName name="Drill___complete_well_in_the_Q_RC_Reservoir._Supplement__11_3_93_.">[8]SUCCESS!#REF!</definedName>
    <definedName name="drop_down" localSheetId="6">#REF!</definedName>
    <definedName name="drop_down" localSheetId="4">#REF!</definedName>
    <definedName name="drop_down" localSheetId="7">#REF!</definedName>
    <definedName name="drop_down">#REF!</definedName>
    <definedName name="dropdown" localSheetId="6">#REF!</definedName>
    <definedName name="dropdown" localSheetId="4">#REF!</definedName>
    <definedName name="dropdown">#REF!</definedName>
    <definedName name="DRRA" localSheetId="1">#REF!</definedName>
    <definedName name="DRRA" localSheetId="2">#REF!</definedName>
    <definedName name="DRRA" localSheetId="6">#REF!</definedName>
    <definedName name="DRRA" localSheetId="0">#REF!</definedName>
    <definedName name="DRRA" localSheetId="4">#REF!</definedName>
    <definedName name="DRRA" localSheetId="3">#REF!</definedName>
    <definedName name="DRRA">#REF!</definedName>
    <definedName name="EB" localSheetId="1">[8]SUCCESS!#REF!</definedName>
    <definedName name="EB" localSheetId="2">[8]SUCCESS!#REF!</definedName>
    <definedName name="EB" localSheetId="6">[8]SUCCESS!#REF!</definedName>
    <definedName name="EB" localSheetId="0">[8]SUCCESS!#REF!</definedName>
    <definedName name="EB" localSheetId="4">[8]SUCCESS!#REF!</definedName>
    <definedName name="EB" localSheetId="3">[8]SUCCESS!#REF!</definedName>
    <definedName name="EB">[8]SUCCESS!#REF!</definedName>
    <definedName name="Equity_Interest_Value">'[15]YHOO-Equity-Interests'!$E$24</definedName>
    <definedName name="ere" localSheetId="1" hidden="1">'[1]Edge 10797 Drilling Inventory'!#REF!</definedName>
    <definedName name="ere" localSheetId="2" hidden="1">'[1]Edge 10797 Drilling Inventory'!#REF!</definedName>
    <definedName name="ere" localSheetId="6" hidden="1">'[1]Edge 10797 Drilling Inventory'!#REF!</definedName>
    <definedName name="ere" localSheetId="0" hidden="1">'[1]Edge 10797 Drilling Inventory'!#REF!</definedName>
    <definedName name="ere" localSheetId="4" hidden="1">'[1]Edge 10797 Drilling Inventory'!#REF!</definedName>
    <definedName name="ere" localSheetId="3" hidden="1">'[1]Edge 10797 Drilling Inventory'!#REF!</definedName>
    <definedName name="ere" hidden="1">'[1]Edge 10797 Drilling Inventory'!#REF!</definedName>
    <definedName name="erer" localSheetId="1" hidden="1">'[1]Edge 10797 Drilling Inventory'!#REF!</definedName>
    <definedName name="erer" localSheetId="2" hidden="1">'[1]Edge 10797 Drilling Inventory'!#REF!</definedName>
    <definedName name="erer" localSheetId="6" hidden="1">'[1]Edge 10797 Drilling Inventory'!#REF!</definedName>
    <definedName name="erer" localSheetId="0" hidden="1">'[1]Edge 10797 Drilling Inventory'!#REF!</definedName>
    <definedName name="erer" localSheetId="4" hidden="1">'[1]Edge 10797 Drilling Inventory'!#REF!</definedName>
    <definedName name="erer" localSheetId="3" hidden="1">'[1]Edge 10797 Drilling Inventory'!#REF!</definedName>
    <definedName name="erer" hidden="1">'[1]Edge 10797 Drilling Inventory'!#REF!</definedName>
    <definedName name="Est_Field_Cost" localSheetId="1">[8]SUCCESS!#REF!</definedName>
    <definedName name="Est_Field_Cost" localSheetId="2">[8]SUCCESS!#REF!</definedName>
    <definedName name="Est_Field_Cost" localSheetId="6">[8]SUCCESS!#REF!</definedName>
    <definedName name="Est_Field_Cost" localSheetId="3">[8]SUCCESS!#REF!</definedName>
    <definedName name="Est_Field_Cost">[8]SUCCESS!#REF!</definedName>
    <definedName name="ETN" localSheetId="1">#REF!</definedName>
    <definedName name="ETN" localSheetId="2">#REF!</definedName>
    <definedName name="ETN" localSheetId="6">#REF!</definedName>
    <definedName name="ETN" localSheetId="0">#REF!</definedName>
    <definedName name="ETN" localSheetId="4">#REF!</definedName>
    <definedName name="ETN" localSheetId="3">#REF!</definedName>
    <definedName name="ETN">#REF!</definedName>
    <definedName name="EV" localSheetId="1">#REF!</definedName>
    <definedName name="EV" localSheetId="2">#REF!</definedName>
    <definedName name="EV" localSheetId="6">#REF!</definedName>
    <definedName name="EV" localSheetId="0">#REF!</definedName>
    <definedName name="EV" localSheetId="4">#REF!</definedName>
    <definedName name="EV" localSheetId="3">#REF!</definedName>
    <definedName name="EV">#REF!</definedName>
    <definedName name="EVtoEBITDA2012" localSheetId="1">#REF!</definedName>
    <definedName name="EVtoEBITDA2012" localSheetId="2">#REF!</definedName>
    <definedName name="EVtoEBITDA2012" localSheetId="6">#REF!</definedName>
    <definedName name="EVtoEBITDA2012" localSheetId="0">#REF!</definedName>
    <definedName name="EVtoEBITDA2012" localSheetId="4">#REF!</definedName>
    <definedName name="EVtoEBITDA2012" localSheetId="3">#REF!</definedName>
    <definedName name="EVtoEBITDA2012">#REF!</definedName>
    <definedName name="Existing_Production" localSheetId="1" hidden="1">'[1]Edge 10797 Drilling Inventory'!#REF!</definedName>
    <definedName name="Existing_Production" localSheetId="2" hidden="1">'[1]Edge 10797 Drilling Inventory'!#REF!</definedName>
    <definedName name="Existing_Production" localSheetId="6" hidden="1">'[1]Edge 10797 Drilling Inventory'!#REF!</definedName>
    <definedName name="Existing_Production" localSheetId="0" hidden="1">'[1]Edge 10797 Drilling Inventory'!#REF!</definedName>
    <definedName name="Existing_Production" localSheetId="4" hidden="1">'[1]Edge 10797 Drilling Inventory'!#REF!</definedName>
    <definedName name="Existing_Production" localSheetId="3" hidden="1">'[1]Edge 10797 Drilling Inventory'!#REF!</definedName>
    <definedName name="Existing_Production" hidden="1">'[1]Edge 10797 Drilling Inventory'!#REF!</definedName>
    <definedName name="fgfg" localSheetId="1" hidden="1">'[1]Edge 10797 Drilling Inventory'!#REF!</definedName>
    <definedName name="fgfg" localSheetId="2" hidden="1">'[1]Edge 10797 Drilling Inventory'!#REF!</definedName>
    <definedName name="fgfg" localSheetId="6" hidden="1">'[1]Edge 10797 Drilling Inventory'!#REF!</definedName>
    <definedName name="fgfg" localSheetId="0" hidden="1">'[1]Edge 10797 Drilling Inventory'!#REF!</definedName>
    <definedName name="fgfg" localSheetId="4" hidden="1">'[1]Edge 10797 Drilling Inventory'!#REF!</definedName>
    <definedName name="fgfg" localSheetId="3" hidden="1">'[1]Edge 10797 Drilling Inventory'!#REF!</definedName>
    <definedName name="fgfg" hidden="1">'[1]Edge 10797 Drilling Inventory'!#REF!</definedName>
    <definedName name="FinData" localSheetId="1">#REF!</definedName>
    <definedName name="FinData" localSheetId="2">#REF!</definedName>
    <definedName name="FinData" localSheetId="6">#REF!</definedName>
    <definedName name="FinData" localSheetId="0">#REF!</definedName>
    <definedName name="FinData" localSheetId="4">#REF!</definedName>
    <definedName name="FinData" localSheetId="3">#REF!</definedName>
    <definedName name="FinData">#REF!</definedName>
    <definedName name="FPSOCap">'[16]Jubilee Liftings'!$D$2</definedName>
    <definedName name="FUCK" localSheetId="1" hidden="1">{"IS Years",#N/A,FALSE,"C";"IS Q95",#N/A,FALSE,"C";"IS Q96",#N/A,FALSE,"C";"IS Q97",#N/A,FALSE,"C"}</definedName>
    <definedName name="FUCK" localSheetId="2" hidden="1">{"IS Years",#N/A,FALSE,"C";"IS Q95",#N/A,FALSE,"C";"IS Q96",#N/A,FALSE,"C";"IS Q97",#N/A,FALSE,"C"}</definedName>
    <definedName name="FUCK" localSheetId="6" hidden="1">{"IS Years",#N/A,FALSE,"C";"IS Q95",#N/A,FALSE,"C";"IS Q96",#N/A,FALSE,"C";"IS Q97",#N/A,FALSE,"C"}</definedName>
    <definedName name="FUCK" localSheetId="0" hidden="1">{"IS Years",#N/A,FALSE,"C";"IS Q95",#N/A,FALSE,"C";"IS Q96",#N/A,FALSE,"C";"IS Q97",#N/A,FALSE,"C"}</definedName>
    <definedName name="FUCK" localSheetId="4" hidden="1">{"IS Years",#N/A,FALSE,"C";"IS Q95",#N/A,FALSE,"C";"IS Q96",#N/A,FALSE,"C";"IS Q97",#N/A,FALSE,"C"}</definedName>
    <definedName name="FUCK" localSheetId="3" hidden="1">{"IS Years",#N/A,FALSE,"C";"IS Q95",#N/A,FALSE,"C";"IS Q96",#N/A,FALSE,"C";"IS Q97",#N/A,FALSE,"C"}</definedName>
    <definedName name="FUCK" localSheetId="7" hidden="1">{"IS Years",#N/A,FALSE,"C";"IS Q95",#N/A,FALSE,"C";"IS Q96",#N/A,FALSE,"C";"IS Q97",#N/A,FALSE,"C"}</definedName>
    <definedName name="FUCK" hidden="1">{"IS Years",#N/A,FALSE,"C";"IS Q95",#N/A,FALSE,"C";"IS Q96",#N/A,FALSE,"C";"IS Q97",#N/A,FALSE,"C"}</definedName>
    <definedName name="G___A_Recoveries" localSheetId="1">#REF!</definedName>
    <definedName name="G___A_Recoveries" localSheetId="2">#REF!</definedName>
    <definedName name="G___A_Recoveries" localSheetId="6">#REF!</definedName>
    <definedName name="G___A_Recoveries" localSheetId="0">#REF!</definedName>
    <definedName name="G___A_Recoveries" localSheetId="4">#REF!</definedName>
    <definedName name="G___A_Recoveries" localSheetId="3">#REF!</definedName>
    <definedName name="G___A_Recoveries">#REF!</definedName>
    <definedName name="GasDivisor" localSheetId="1">[17]NAV!$C$70</definedName>
    <definedName name="GasDivisor" localSheetId="2">[18]NAV!$C$70</definedName>
    <definedName name="GasDivisor" localSheetId="0">[17]NAV!$C$70</definedName>
    <definedName name="GasDivisor" localSheetId="4">[17]NAV!$C$70</definedName>
    <definedName name="GasDivisor" localSheetId="3">[18]NAV!$C$70</definedName>
    <definedName name="GasDivisor">[18]NAV!$C$70</definedName>
    <definedName name="Gathering__transportation_and_other" localSheetId="1">#REF!</definedName>
    <definedName name="Gathering__transportation_and_other" localSheetId="2">#REF!</definedName>
    <definedName name="Gathering__transportation_and_other" localSheetId="6">#REF!</definedName>
    <definedName name="Gathering__transportation_and_other" localSheetId="0">#REF!</definedName>
    <definedName name="Gathering__transportation_and_other" localSheetId="4">#REF!</definedName>
    <definedName name="Gathering__transportation_and_other" localSheetId="3">#REF!</definedName>
    <definedName name="Gathering__transportation_and_other">#REF!</definedName>
    <definedName name="HAR" localSheetId="1">#REF!</definedName>
    <definedName name="HAR" localSheetId="2">#REF!</definedName>
    <definedName name="HAR" localSheetId="6">#REF!</definedName>
    <definedName name="HAR" localSheetId="0">#REF!</definedName>
    <definedName name="HAR" localSheetId="4">#REF!</definedName>
    <definedName name="HAR" localSheetId="3">#REF!</definedName>
    <definedName name="HAR">#REF!</definedName>
    <definedName name="hhj" localSheetId="1" hidden="1">'[1]Edge 10797 Drilling Inventory'!#REF!</definedName>
    <definedName name="hhj" localSheetId="2" hidden="1">'[1]Edge 10797 Drilling Inventory'!#REF!</definedName>
    <definedName name="hhj" localSheetId="6" hidden="1">'[1]Edge 10797 Drilling Inventory'!#REF!</definedName>
    <definedName name="hhj" localSheetId="0" hidden="1">'[1]Edge 10797 Drilling Inventory'!#REF!</definedName>
    <definedName name="hhj" localSheetId="4" hidden="1">'[1]Edge 10797 Drilling Inventory'!#REF!</definedName>
    <definedName name="hhj" localSheetId="3" hidden="1">'[1]Edge 10797 Drilling Inventory'!#REF!</definedName>
    <definedName name="hhj" hidden="1">'[1]Edge 10797 Drilling Inventory'!#REF!</definedName>
    <definedName name="HOME" localSheetId="1">'[19]Proforma 06 30 09'!#REF!</definedName>
    <definedName name="HOME" localSheetId="2">'[19]Proforma 06 30 09'!#REF!</definedName>
    <definedName name="HOME" localSheetId="6">'[19]Proforma 06 30 09'!#REF!</definedName>
    <definedName name="HOME" localSheetId="0">'[19]Proforma 06 30 09'!#REF!</definedName>
    <definedName name="HOME" localSheetId="4">'[19]Proforma 06 30 09'!#REF!</definedName>
    <definedName name="HOME" localSheetId="3">'[19]Proforma 06 30 09'!#REF!</definedName>
    <definedName name="HOME">'[19]Proforma 06 30 09'!#REF!</definedName>
    <definedName name="HON" localSheetId="1">#REF!</definedName>
    <definedName name="HON" localSheetId="2">#REF!</definedName>
    <definedName name="HON" localSheetId="6">#REF!</definedName>
    <definedName name="HON" localSheetId="0">#REF!</definedName>
    <definedName name="HON" localSheetId="4">#REF!</definedName>
    <definedName name="HON" localSheetId="3">#REF!</definedName>
    <definedName name="HON">#REF!</definedName>
    <definedName name="Income_tax__provision__benefit" localSheetId="1">#REF!</definedName>
    <definedName name="Income_tax__provision__benefit" localSheetId="2">#REF!</definedName>
    <definedName name="Income_tax__provision__benefit" localSheetId="6">#REF!</definedName>
    <definedName name="Income_tax__provision__benefit" localSheetId="0">#REF!</definedName>
    <definedName name="Income_tax__provision__benefit" localSheetId="4">#REF!</definedName>
    <definedName name="Income_tax__provision__benefit" localSheetId="3">#REF!</definedName>
    <definedName name="Income_tax__provision__benefit">#REF!</definedName>
    <definedName name="Interest_income__expense__and_other" localSheetId="1">#REF!</definedName>
    <definedName name="Interest_income__expense__and_other" localSheetId="2">#REF!</definedName>
    <definedName name="Interest_income__expense__and_other" localSheetId="6">#REF!</definedName>
    <definedName name="Interest_income__expense__and_other" localSheetId="0">#REF!</definedName>
    <definedName name="Interest_income__expense__and_other" localSheetId="4">#REF!</definedName>
    <definedName name="Interest_income__expense__and_other" localSheetId="3">#REF!</definedName>
    <definedName name="Interest_income__expense__and_other">#REF!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SSET_BACKED_FDIC" hidden="1">"c6301"</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PRICE_TARGET" hidden="1">"c82"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CASH_DIVIDENDS_NET_INCOME_FDIC" hidden="1">"c6738"</definedName>
    <definedName name="IQ_CASH_EQUIV" hidden="1">"c118"</definedName>
    <definedName name="IQ_CASH_IN_PROCESS_FDIC" hidden="1">"c6386"</definedName>
    <definedName name="IQ_CCE_FDIC" hidden="1">"c6296"</definedName>
    <definedName name="IQ_CH" hidden="1">110000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LOSEPRICE" hidden="1">"c174"</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FDIC" hidden="1">"c6350"</definedName>
    <definedName name="IQ_COMPANY_NAME" hidden="1">"c215"</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ENCY_COIN_DOMESTIC_FDIC" hidden="1">"c6388"</definedName>
    <definedName name="IQ_CY" hidden="1">10000</definedName>
    <definedName name="IQ_DAILY" hidden="1">500000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LUT_WEIGHT" hidden="1">"c326"</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N_DIV_CURRENT_PORT_DEBT_TOTAL" hidden="1">"c5524"</definedName>
    <definedName name="IQ_FIN_DIV_CURRENT_PORT_LEASES_TOTAL" hidden="1">"c5523"</definedName>
    <definedName name="IQ_FIN_DIV_DEBT_LT_TOTAL" hidden="1">"c5526"</definedName>
    <definedName name="IQ_FIN_DIV_LEASES_LT_TOTAL" hidden="1">"c5525"</definedName>
    <definedName name="IQ_FIN_DIV_NOTES_PAY_TOTAL" hidden="1">"c5522"</definedName>
    <definedName name="IQ_FIVE_YEAR_FIXED_AND_FLOATING_RATE_FDIC" hidden="1">"c6422"</definedName>
    <definedName name="IQ_FIVE_YEAR_MORTGAGE_PASS_THROUGHS_FDIC" hidden="1">"c6414"</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TOTAL_FDIC" hidden="1">"c6569"</definedName>
    <definedName name="IQ_INT_FED_FUNDS_FDIC" hidden="1">"c6566"</definedName>
    <definedName name="IQ_INT_FOREIGN_DEPOSITS_FDIC" hidden="1">"c6565"</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MENT_BANKING_OTHER_FEES_FDIC" hidden="1">"c6666"</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M" hidden="1">2000</definedName>
    <definedName name="IQ_LTMMONTH" hidden="1">120000</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41120.2899768519</definedName>
    <definedName name="IQ_NET_CHARGE_OFFS_FDIC" hidden="1">"c6641"</definedName>
    <definedName name="IQ_NET_CHARGE_OFFS_LOANS_FDIC" hidden="1">"c6751"</definedName>
    <definedName name="IQ_NET_INCOME_FDIC" hidden="1">"c6587"</definedName>
    <definedName name="IQ_NET_INT_INC_BNK_FDIC" hidden="1">"c6570"</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G_TOTAL_OIL_PRODUCTON" hidden="1">"c2059"</definedName>
    <definedName name="IQ_OPENED55" hidden="1">1</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SSETS_FDIC" hidden="1">"c6338"</definedName>
    <definedName name="IQ_OTHER_BORROWED_FUNDS_FDIC" hidden="1">"c6345"</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INSURANCE_FEES_FDIC" hidden="1">"c6672"</definedName>
    <definedName name="IQ_OTHER_INTANGIBLE_FDIC" hidden="1">"c6337"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NON_INT_EXP_FDIC" hidden="1">"c6578"</definedName>
    <definedName name="IQ_OTHER_NON_INT_EXPENSE_FDIC" hidden="1">"c6679"</definedName>
    <definedName name="IQ_OTHER_NON_INT_INC_FDIC" hidden="1">"c6676"</definedName>
    <definedName name="IQ_OTHER_OFF_BS_LIAB_FDIC" hidden="1">"c6533"</definedName>
    <definedName name="IQ_OTHER_RE_OWNED_FDIC" hidden="1">"c6330"</definedName>
    <definedName name="IQ_OTHER_SAVINGS_DEPOSITS_FDIC" hidden="1">"c6554"</definedName>
    <definedName name="IQ_OTHER_TRANSACTIONS_FDIC" hidden="1">"c6504"</definedName>
    <definedName name="IQ_OTHER_UNUSED_COMMITMENTS_FDIC" hidden="1">"c6530"</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ERCENT_INSURED_FDIC" hidden="1">"c6374"</definedName>
    <definedName name="IQ_PLEDGED_SECURITIES_FDIC" hidden="1">"c6401"</definedName>
    <definedName name="IQ_PRE_TAX_INCOME_FDIC" hidden="1">"c6581"</definedName>
    <definedName name="IQ_PREFERRED_FDIC" hidden="1">"c6349"</definedName>
    <definedName name="IQ_PREMISES_EQUIPMENT_FDIC" hidden="1">"c6577"</definedName>
    <definedName name="IQ_PRETAX_RETURN_ASSETS_FDIC" hidden="1">"c6731"</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TATEMENTS_NET_FDIC" hidden="1">"c6500"</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FDIC" hidden="1">"c6730"</definedName>
    <definedName name="IQ_RETURN_EQUITY_FDIC" hidden="1">"c6732"</definedName>
    <definedName name="IQ_REVALUATION_GAINS_FDIC" hidden="1">"c6428"</definedName>
    <definedName name="IQ_REVALUATION_LOSSES_FDIC" hidden="1">"c6429"</definedName>
    <definedName name="IQ_REVOLVING_SECURED_1_4_NON_ACCRUAL_FFIEC" hidden="1">"c13314"</definedName>
    <definedName name="IQ_RISK_WEIGHTED_ASSETS_FDIC" hidden="1">"c6370"</definedName>
    <definedName name="IQ_SALARY_FDIC" hidden="1">"c6576"</definedName>
    <definedName name="IQ_SALE_CONVERSION_RETIREMENT_STOCK_FDIC" hidden="1">"c6661"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HAREOUTSTANDING" hidden="1">"c1347"</definedName>
    <definedName name="IQ_SHARESOUTSTANDING" hidden="1">"c1164"</definedName>
    <definedName name="IQ_SHORT_INTEREST" hidden="1">"c1165"</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BV_SHARE" hidden="1">"c1217"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SSETS_FDIC" hidden="1">"c6339"</definedName>
    <definedName name="IQ_TOTAL_CHARGE_OFFS_FDIC" hidden="1">"c6603"</definedName>
    <definedName name="IQ_TOTAL_DEBT" hidden="1">"c1247"</definedName>
    <definedName name="IQ_TOTAL_DEBT_SECURITIES_FDIC" hidden="1">"c6410"</definedName>
    <definedName name="IQ_TOTAL_DEPOSITS_FDIC" hidden="1">"c6342"</definedName>
    <definedName name="IQ_TOTAL_EMPLOYEES_FDIC" hidden="1">"c6355"</definedName>
    <definedName name="IQ_TOTAL_LIAB_EQUITY_FDIC" hidden="1">"c6354"</definedName>
    <definedName name="IQ_TOTAL_LIABILITIES_FDIC" hidden="1">"c6348"</definedName>
    <definedName name="IQ_TOTAL_PENSION_OBLIGATION" hidden="1">"c1292"</definedName>
    <definedName name="IQ_TOTAL_RECOVERIES_FDIC" hidden="1">"c6622"</definedName>
    <definedName name="IQ_TOTAL_REV_BNK_FDIC" hidden="1">"c6786"</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_LAST_3MTH" hidden="1">"c1525"</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RA8" hidden="1">"$A$9:$A$637"</definedName>
    <definedName name="IS" localSheetId="1">#REF!</definedName>
    <definedName name="IS" localSheetId="2">#REF!</definedName>
    <definedName name="IS" localSheetId="6">#REF!</definedName>
    <definedName name="IS" localSheetId="0">#REF!</definedName>
    <definedName name="IS" localSheetId="4">#REF!</definedName>
    <definedName name="IS" localSheetId="3">#REF!</definedName>
    <definedName name="IS">#REF!</definedName>
    <definedName name="IS_2000" localSheetId="1">[12]QTRLY!#REF!</definedName>
    <definedName name="IS_2000" localSheetId="2">[12]QTRLY!#REF!</definedName>
    <definedName name="IS_2000" localSheetId="6">[12]QTRLY!#REF!</definedName>
    <definedName name="IS_2000" localSheetId="0">[12]QTRLY!#REF!</definedName>
    <definedName name="IS_2000" localSheetId="4">[12]QTRLY!#REF!</definedName>
    <definedName name="IS_2000" localSheetId="3">[12]QTRLY!#REF!</definedName>
    <definedName name="IS_2000">[12]QTRLY!#REF!</definedName>
    <definedName name="isdbtest" localSheetId="1">'[19]Proforma 06 30 09'!#REF!</definedName>
    <definedName name="isdbtest" localSheetId="2">'[19]Proforma 06 30 09'!#REF!</definedName>
    <definedName name="isdbtest" localSheetId="6">'[19]Proforma 06 30 09'!#REF!</definedName>
    <definedName name="isdbtest" localSheetId="0">'[19]Proforma 06 30 09'!#REF!</definedName>
    <definedName name="isdbtest" localSheetId="4">'[19]Proforma 06 30 09'!#REF!</definedName>
    <definedName name="isdbtest" localSheetId="3">'[19]Proforma 06 30 09'!#REF!</definedName>
    <definedName name="isdbtest">'[19]Proforma 06 30 09'!#REF!</definedName>
    <definedName name="ITW" localSheetId="1">#REF!</definedName>
    <definedName name="ITW" localSheetId="2">#REF!</definedName>
    <definedName name="ITW" localSheetId="6">#REF!</definedName>
    <definedName name="ITW" localSheetId="0">#REF!</definedName>
    <definedName name="ITW" localSheetId="4">#REF!</definedName>
    <definedName name="ITW" localSheetId="3">#REF!</definedName>
    <definedName name="ITW">#REF!</definedName>
    <definedName name="jhj" localSheetId="1" hidden="1">'[1]Edge 10797 Drilling Inventory'!#REF!</definedName>
    <definedName name="jhj" localSheetId="2" hidden="1">'[1]Edge 10797 Drilling Inventory'!#REF!</definedName>
    <definedName name="jhj" localSheetId="6" hidden="1">'[1]Edge 10797 Drilling Inventory'!#REF!</definedName>
    <definedName name="jhj" localSheetId="0" hidden="1">'[1]Edge 10797 Drilling Inventory'!#REF!</definedName>
    <definedName name="jhj" localSheetId="4" hidden="1">'[1]Edge 10797 Drilling Inventory'!#REF!</definedName>
    <definedName name="jhj" localSheetId="3" hidden="1">'[1]Edge 10797 Drilling Inventory'!#REF!</definedName>
    <definedName name="jhj" hidden="1">'[1]Edge 10797 Drilling Inventory'!#REF!</definedName>
    <definedName name="JubEscRate">'[16]Jubilee Liftings'!$B$4</definedName>
    <definedName name="JubEscRate2">'[16]Jubilee Liftings'!$B$5</definedName>
    <definedName name="kkk" localSheetId="1" hidden="1">{"CSheet",#N/A,FALSE,"C";"SmCap",#N/A,FALSE,"VAL1";"GulfCoast",#N/A,FALSE,"VAL1";"nav",#N/A,FALSE,"NAV";"Summary",#N/A,FALSE,"NAV"}</definedName>
    <definedName name="kkk" localSheetId="2" hidden="1">{"CSheet",#N/A,FALSE,"C";"SmCap",#N/A,FALSE,"VAL1";"GulfCoast",#N/A,FALSE,"VAL1";"nav",#N/A,FALSE,"NAV";"Summary",#N/A,FALSE,"NAV"}</definedName>
    <definedName name="kkk" localSheetId="6" hidden="1">{"CSheet",#N/A,FALSE,"C";"SmCap",#N/A,FALSE,"VAL1";"GulfCoast",#N/A,FALSE,"VAL1";"nav",#N/A,FALSE,"NAV";"Summary",#N/A,FALSE,"NAV"}</definedName>
    <definedName name="kkk" localSheetId="0" hidden="1">{"CSheet",#N/A,FALSE,"C";"SmCap",#N/A,FALSE,"VAL1";"GulfCoast",#N/A,FALSE,"VAL1";"nav",#N/A,FALSE,"NAV";"Summary",#N/A,FALSE,"NAV"}</definedName>
    <definedName name="kkk" localSheetId="4" hidden="1">{"CSheet",#N/A,FALSE,"C";"SmCap",#N/A,FALSE,"VAL1";"GulfCoast",#N/A,FALSE,"VAL1";"nav",#N/A,FALSE,"NAV";"Summary",#N/A,FALSE,"NAV"}</definedName>
    <definedName name="kkk" localSheetId="3" hidden="1">{"CSheet",#N/A,FALSE,"C";"SmCap",#N/A,FALSE,"VAL1";"GulfCoast",#N/A,FALSE,"VAL1";"nav",#N/A,FALSE,"NAV";"Summary",#N/A,FALSE,"NAV"}</definedName>
    <definedName name="kkk" localSheetId="7" hidden="1">{"CSheet",#N/A,FALSE,"C";"SmCap",#N/A,FALSE,"VAL1";"GulfCoast",#N/A,FALSE,"VAL1";"nav",#N/A,FALSE,"NAV";"Summary",#N/A,FALSE,"NAV"}</definedName>
    <definedName name="kkk" hidden="1">{"CSheet",#N/A,FALSE,"C";"SmCap",#N/A,FALSE,"VAL1";"GulfCoast",#N/A,FALSE,"VAL1";"nav",#N/A,FALSE,"NAV";"Summary",#N/A,FALSE,"NAV"}</definedName>
    <definedName name="kkl" localSheetId="1"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2"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6"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0"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4"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3"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localSheetId="7"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kkl"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LEA" localSheetId="1">#REF!</definedName>
    <definedName name="LEA" localSheetId="2">#REF!</definedName>
    <definedName name="LEA" localSheetId="6">#REF!</definedName>
    <definedName name="LEA" localSheetId="0">#REF!</definedName>
    <definedName name="LEA" localSheetId="4">#REF!</definedName>
    <definedName name="LEA" localSheetId="3">#REF!</definedName>
    <definedName name="LEA">#REF!</definedName>
    <definedName name="lease.cap" localSheetId="1">'[13]Model Assumptions'!#REF!</definedName>
    <definedName name="lease.cap" localSheetId="2">'[13]Model Assumptions'!#REF!</definedName>
    <definedName name="lease.cap" localSheetId="6">'[13]Model Assumptions'!#REF!</definedName>
    <definedName name="lease.cap" localSheetId="0">'[13]Model Assumptions'!#REF!</definedName>
    <definedName name="lease.cap" localSheetId="4">'[13]Model Assumptions'!#REF!</definedName>
    <definedName name="lease.cap" localSheetId="3">'[13]Model Assumptions'!#REF!</definedName>
    <definedName name="lease.cap">'[13]Model Assumptions'!#REF!</definedName>
    <definedName name="LiftCostEscalation" localSheetId="1">#REF!</definedName>
    <definedName name="LiftCostEscalation" localSheetId="2">#REF!</definedName>
    <definedName name="LiftCostEscalation" localSheetId="6">#REF!</definedName>
    <definedName name="LiftCostEscalation" localSheetId="0">#REF!</definedName>
    <definedName name="LiftCostEscalation" localSheetId="4">#REF!</definedName>
    <definedName name="LiftCostEscalation" localSheetId="3">#REF!</definedName>
    <definedName name="LiftCostEscalation">#REF!</definedName>
    <definedName name="Lifting">'[16]Jubilee Liftings'!$D$3</definedName>
    <definedName name="lili" localSheetId="1" hidden="1">'[1]Edge 10797 Drilling Inventory'!#REF!</definedName>
    <definedName name="lili" localSheetId="2" hidden="1">'[1]Edge 10797 Drilling Inventory'!#REF!</definedName>
    <definedName name="lili" localSheetId="6" hidden="1">'[1]Edge 10797 Drilling Inventory'!#REF!</definedName>
    <definedName name="lili" localSheetId="0" hidden="1">'[1]Edge 10797 Drilling Inventory'!#REF!</definedName>
    <definedName name="lili" localSheetId="4" hidden="1">'[1]Edge 10797 Drilling Inventory'!#REF!</definedName>
    <definedName name="lili" localSheetId="3" hidden="1">'[1]Edge 10797 Drilling Inventory'!#REF!</definedName>
    <definedName name="lili" hidden="1">'[1]Edge 10797 Drilling Inventory'!#REF!</definedName>
    <definedName name="LOE" localSheetId="1">#REF!</definedName>
    <definedName name="LOE" localSheetId="2">#REF!</definedName>
    <definedName name="LOE" localSheetId="6">#REF!</definedName>
    <definedName name="LOE" localSheetId="0">#REF!</definedName>
    <definedName name="LOE" localSheetId="4">#REF!</definedName>
    <definedName name="LOE" localSheetId="3">#REF!</definedName>
    <definedName name="LOE">#REF!</definedName>
    <definedName name="mhmh" localSheetId="1" hidden="1">'[1]Edge 10797 Drilling Inventory'!#REF!</definedName>
    <definedName name="mhmh" localSheetId="2" hidden="1">'[1]Edge 10797 Drilling Inventory'!#REF!</definedName>
    <definedName name="mhmh" localSheetId="6" hidden="1">'[1]Edge 10797 Drilling Inventory'!#REF!</definedName>
    <definedName name="mhmh" localSheetId="0" hidden="1">'[1]Edge 10797 Drilling Inventory'!#REF!</definedName>
    <definedName name="mhmh" localSheetId="4" hidden="1">'[1]Edge 10797 Drilling Inventory'!#REF!</definedName>
    <definedName name="mhmh" localSheetId="3" hidden="1">'[1]Edge 10797 Drilling Inventory'!#REF!</definedName>
    <definedName name="mhmh" hidden="1">'[1]Edge 10797 Drilling Inventory'!#REF!</definedName>
    <definedName name="MICHAELNFLYNN" localSheetId="1">[1]Sheet1!#REF!</definedName>
    <definedName name="MICHAELNFLYNN" localSheetId="2">[1]Sheet1!#REF!</definedName>
    <definedName name="MICHAELNFLYNN" localSheetId="6">[1]Sheet1!#REF!</definedName>
    <definedName name="MICHAELNFLYNN" localSheetId="3">[1]Sheet1!#REF!</definedName>
    <definedName name="MICHAELNFLYNN">[1]Sheet1!#REF!</definedName>
    <definedName name="MICHAELNFLYNN11" localSheetId="1">'[1]Income Statement'!#REF!</definedName>
    <definedName name="MICHAELNFLYNN11" localSheetId="2">'[1]Income Statement'!#REF!</definedName>
    <definedName name="MICHAELNFLYNN11" localSheetId="6">'[1]Income Statement'!#REF!</definedName>
    <definedName name="MICHAELNFLYNN11" localSheetId="3">'[1]Income Statement'!#REF!</definedName>
    <definedName name="MICHAELNFLYNN11">'[1]Income Statement'!#REF!</definedName>
    <definedName name="MonitorCol">1</definedName>
    <definedName name="MonitorRow">1</definedName>
    <definedName name="NAV" localSheetId="1">#REF!</definedName>
    <definedName name="NAV" localSheetId="2">#REF!</definedName>
    <definedName name="NAV" localSheetId="6">#REF!</definedName>
    <definedName name="NAV" localSheetId="0">#REF!</definedName>
    <definedName name="NAV" localSheetId="4">#REF!</definedName>
    <definedName name="NAV" localSheetId="3">#REF!</definedName>
    <definedName name="NAV">#REF!</definedName>
    <definedName name="Net_reserve_value" localSheetId="1">'[20]NAV Links'!#REF!</definedName>
    <definedName name="Net_reserve_value" localSheetId="2">'[20]NAV Links'!#REF!</definedName>
    <definedName name="Net_reserve_value" localSheetId="6">'[20]NAV Links'!#REF!</definedName>
    <definedName name="Net_reserve_value" localSheetId="0">'[20]NAV Links'!#REF!</definedName>
    <definedName name="Net_reserve_value" localSheetId="4">'[20]NAV Links'!#REF!</definedName>
    <definedName name="Net_reserve_value" localSheetId="3">'[20]NAV Links'!#REF!</definedName>
    <definedName name="Net_reserve_value">'[20]NAV Links'!#REF!</definedName>
    <definedName name="Never" localSheetId="6">'[4]Model Assumptions'!#REF!</definedName>
    <definedName name="Never" localSheetId="4">'[4]Model Assumptions'!#REF!</definedName>
    <definedName name="Never" localSheetId="7">#REF!</definedName>
    <definedName name="Never">#REF!</definedName>
    <definedName name="NewReserves" localSheetId="1" hidden="1">{"CSheet",#N/A,FALSE,"C";"SmCap",#N/A,FALSE,"VAL1";"GulfCoast",#N/A,FALSE,"VAL1";"nav",#N/A,FALSE,"NAV";"Summary",#N/A,FALSE,"NAV"}</definedName>
    <definedName name="NewReserves" localSheetId="2" hidden="1">{"CSheet",#N/A,FALSE,"C";"SmCap",#N/A,FALSE,"VAL1";"GulfCoast",#N/A,FALSE,"VAL1";"nav",#N/A,FALSE,"NAV";"Summary",#N/A,FALSE,"NAV"}</definedName>
    <definedName name="NewReserves" localSheetId="6" hidden="1">{"CSheet",#N/A,FALSE,"C";"SmCap",#N/A,FALSE,"VAL1";"GulfCoast",#N/A,FALSE,"VAL1";"nav",#N/A,FALSE,"NAV";"Summary",#N/A,FALSE,"NAV"}</definedName>
    <definedName name="NewReserves" localSheetId="0" hidden="1">{"CSheet",#N/A,FALSE,"C";"SmCap",#N/A,FALSE,"VAL1";"GulfCoast",#N/A,FALSE,"VAL1";"nav",#N/A,FALSE,"NAV";"Summary",#N/A,FALSE,"NAV"}</definedName>
    <definedName name="NewReserves" localSheetId="4" hidden="1">{"CSheet",#N/A,FALSE,"C";"SmCap",#N/A,FALSE,"VAL1";"GulfCoast",#N/A,FALSE,"VAL1";"nav",#N/A,FALSE,"NAV";"Summary",#N/A,FALSE,"NAV"}</definedName>
    <definedName name="NewReserves" localSheetId="3" hidden="1">{"CSheet",#N/A,FALSE,"C";"SmCap",#N/A,FALSE,"VAL1";"GulfCoast",#N/A,FALSE,"VAL1";"nav",#N/A,FALSE,"NAV";"Summary",#N/A,FALSE,"NAV"}</definedName>
    <definedName name="NewReserves" localSheetId="7" hidden="1">{"CSheet",#N/A,FALSE,"C";"SmCap",#N/A,FALSE,"VAL1";"GulfCoast",#N/A,FALSE,"VAL1";"nav",#N/A,FALSE,"NAV";"Summary",#N/A,FALSE,"NAV"}</definedName>
    <definedName name="NewReserves" hidden="1">{"CSheet",#N/A,FALSE,"C";"SmCap",#N/A,FALSE,"VAL1";"GulfCoast",#N/A,FALSE,"VAL1";"nav",#N/A,FALSE,"NAV";"Summary",#N/A,FALSE,"NAV"}</definedName>
    <definedName name="NiobraraWellCapex" localSheetId="1">#REF!</definedName>
    <definedName name="NiobraraWellCapex" localSheetId="2">#REF!</definedName>
    <definedName name="NiobraraWellCapex" localSheetId="6">#REF!</definedName>
    <definedName name="NiobraraWellCapex" localSheetId="0">#REF!</definedName>
    <definedName name="NiobraraWellCapex" localSheetId="4">#REF!</definedName>
    <definedName name="NiobraraWellCapex" localSheetId="3">#REF!</definedName>
    <definedName name="NiobraraWellCapex">#REF!</definedName>
    <definedName name="numbs" localSheetId="4">#REF!</definedName>
    <definedName name="numbs">'[21]Model Assumptions'!$A$15:$A$17</definedName>
    <definedName name="NvsASD">"V1998-03-31"</definedName>
    <definedName name="NvsAutoDrillOk">"VN"</definedName>
    <definedName name="NvsElapsedTime">0.00536099536839174</definedName>
    <definedName name="NvsEndTime">35899.5709784722</definedName>
    <definedName name="NvsInstSpec">"%"</definedName>
    <definedName name="NvsLayoutType">"M3"</definedName>
    <definedName name="NvsNplSpec">"%,X,RZF..,CZF.."</definedName>
    <definedName name="NvsPanelEffdt">"V1994-12-01"</definedName>
    <definedName name="NvsPanelSetid">"VSEC"</definedName>
    <definedName name="NvsReqBU">"V003"</definedName>
    <definedName name="NvsReqBUOnly">"VY"</definedName>
    <definedName name="NvsTransLed">"VN"</definedName>
    <definedName name="NvsTreeASD">"V1998-03-31"</definedName>
    <definedName name="NvsValTbl.ACCOUNT">"GL_ACCOUNT_TBL"</definedName>
    <definedName name="NvsValTbl.BUSINESS_UNIT">"BUS_UNIT_TBL_GL"</definedName>
    <definedName name="NvsValTbl.PRODUCT">"PRODUCT_TBL"</definedName>
    <definedName name="Office_Expenses" localSheetId="1">#REF!</definedName>
    <definedName name="Office_Expenses" localSheetId="2">#REF!</definedName>
    <definedName name="Office_Expenses" localSheetId="6">#REF!</definedName>
    <definedName name="Office_Expenses" localSheetId="0">#REF!</definedName>
    <definedName name="Office_Expenses" localSheetId="4">#REF!</definedName>
    <definedName name="Office_Expenses" localSheetId="3">#REF!</definedName>
    <definedName name="Office_Expenses">#REF!</definedName>
    <definedName name="OG" localSheetId="1">#REF!</definedName>
    <definedName name="OG" localSheetId="2">#REF!</definedName>
    <definedName name="OG" localSheetId="6">#REF!</definedName>
    <definedName name="OG" localSheetId="0">#REF!</definedName>
    <definedName name="OG" localSheetId="4">#REF!</definedName>
    <definedName name="OG" localSheetId="3">#REF!</definedName>
    <definedName name="OG">#REF!</definedName>
    <definedName name="OGSwitch" localSheetId="1">#REF!</definedName>
    <definedName name="OGSwitch" localSheetId="2">#REF!</definedName>
    <definedName name="OGSwitch" localSheetId="6">#REF!</definedName>
    <definedName name="OGSwitch" localSheetId="0">#REF!</definedName>
    <definedName name="OGSwitch" localSheetId="4">#REF!</definedName>
    <definedName name="OGSwitch" localSheetId="3">#REF!</definedName>
    <definedName name="OGSwitch">#REF!</definedName>
    <definedName name="Oil_revenues" localSheetId="1">#REF!</definedName>
    <definedName name="Oil_revenues" localSheetId="2">#REF!</definedName>
    <definedName name="Oil_revenues" localSheetId="6">#REF!</definedName>
    <definedName name="Oil_revenues" localSheetId="0">#REF!</definedName>
    <definedName name="Oil_revenues" localSheetId="4">#REF!</definedName>
    <definedName name="Oil_revenues" localSheetId="3">#REF!</definedName>
    <definedName name="Oil_revenues">#REF!</definedName>
    <definedName name="OilScen">'[22]Cash Burn Model'!$B$57:$B$59</definedName>
    <definedName name="okok" localSheetId="4">#REF!</definedName>
    <definedName name="okok">'[21]Model Assumptions'!$D$2:$D$5</definedName>
    <definedName name="Other__gathering_revenues" localSheetId="1">#REF!</definedName>
    <definedName name="Other__gathering_revenues" localSheetId="2">#REF!</definedName>
    <definedName name="Other__gathering_revenues" localSheetId="6">#REF!</definedName>
    <definedName name="Other__gathering_revenues" localSheetId="0">#REF!</definedName>
    <definedName name="Other__gathering_revenues" localSheetId="4">#REF!</definedName>
    <definedName name="Other__gathering_revenues" localSheetId="3">#REF!</definedName>
    <definedName name="Other__gathering_revenues">#REF!</definedName>
    <definedName name="Other_G___A_Expenses" localSheetId="1">#REF!</definedName>
    <definedName name="Other_G___A_Expenses" localSheetId="2">#REF!</definedName>
    <definedName name="Other_G___A_Expenses" localSheetId="6">#REF!</definedName>
    <definedName name="Other_G___A_Expenses" localSheetId="0">#REF!</definedName>
    <definedName name="Other_G___A_Expenses" localSheetId="4">#REF!</definedName>
    <definedName name="Other_G___A_Expenses" localSheetId="3">#REF!</definedName>
    <definedName name="Other_G___A_Expenses">#REF!</definedName>
    <definedName name="page1" localSheetId="1">#REF!</definedName>
    <definedName name="page1" localSheetId="2">#REF!</definedName>
    <definedName name="page1" localSheetId="6">#REF!</definedName>
    <definedName name="page1" localSheetId="0">#REF!</definedName>
    <definedName name="page1" localSheetId="4">#REF!</definedName>
    <definedName name="page1" localSheetId="3">#REF!</definedName>
    <definedName name="page1">#REF!</definedName>
    <definedName name="Payroll___Employee_Benefits" localSheetId="1">#REF!</definedName>
    <definedName name="Payroll___Employee_Benefits" localSheetId="2">#REF!</definedName>
    <definedName name="Payroll___Employee_Benefits" localSheetId="6">#REF!</definedName>
    <definedName name="Payroll___Employee_Benefits" localSheetId="0">#REF!</definedName>
    <definedName name="Payroll___Employee_Benefits" localSheetId="4">#REF!</definedName>
    <definedName name="Payroll___Employee_Benefits" localSheetId="3">#REF!</definedName>
    <definedName name="Payroll___Employee_Benefits">#REF!</definedName>
    <definedName name="print" localSheetId="1">'Cap Structure'!page1,[0]!page2,[0]!page3,[0]!page4,[0]!page5,[0]!page6,[0]!page7,[0]!page8,[0]!page9,[0]!page10,[0]!page11,[0]!page12</definedName>
    <definedName name="print" localSheetId="2">'Cash Flow (Burn) Model'!page1,[0]!page2,[0]!page3,[0]!page4,[0]!page5,[0]!page6,[0]!page7,[0]!page8,[0]!page9,[0]!page10,[0]!page11,[0]!page12</definedName>
    <definedName name="print" localSheetId="6">Comps!page1,[0]!page2,[0]!page3,[0]!page4,[0]!page5,[0]!page6,[0]!page7,[0]!page8,[0]!page9,[0]!page10,[0]!page11,[0]!page12</definedName>
    <definedName name="print" localSheetId="0">Disclaimer!page1,[0]!page2,[0]!page3,[0]!page4,[0]!page5,[0]!page6,[0]!page7,[0]!page8,[0]!page9,[0]!page10,[0]!page11,[0]!page12</definedName>
    <definedName name="print" localSheetId="4">'Liquidation Analysis'!page1,[0]!page2,[0]!page3,[0]!page4,[0]!page5,[0]!page6,[0]!page7,[0]!page8,[0]!page9,[0]!page10,[0]!page11,[0]!page12</definedName>
    <definedName name="print" localSheetId="3">'Operating Model Assumptions'!page1,[0]!page2,[0]!page3,[0]!page4,[0]!page5,[0]!page6,[0]!page7,[0]!page8,[0]!page9,[0]!page10,[0]!page11,[0]!page12</definedName>
    <definedName name="print" localSheetId="7">[0]!page1,[0]!page2,[0]!page3,[0]!page4,[0]!page5,[0]!page6,[0]!page7,[0]!page8,[0]!page9,[0]!page10,[0]!page11,[0]!page12</definedName>
    <definedName name="print">[0]!page1,[0]!page2,[0]!page3,[0]!page4,[0]!page5,[0]!page6,[0]!page7,[0]!page8,[0]!page9,[0]!page10,[0]!page11,[0]!page12</definedName>
    <definedName name="_xlnm.Print_Area" localSheetId="1">#REF!</definedName>
    <definedName name="_xlnm.Print_Area" localSheetId="2">#REF!</definedName>
    <definedName name="_xlnm.Print_Area" localSheetId="6">#REF!</definedName>
    <definedName name="_xlnm.Print_Area" localSheetId="0">#REF!</definedName>
    <definedName name="_xlnm.Print_Area" localSheetId="4">#REF!</definedName>
    <definedName name="_xlnm.Print_Area" localSheetId="3">#REF!</definedName>
    <definedName name="_xlnm.Print_Area">#REF!</definedName>
    <definedName name="_xlnm.Print_Titles" localSheetId="6">Comps!#REF!</definedName>
    <definedName name="printall" localSheetId="1">'Cap Structure'!page1,[0]!page2,[0]!page3</definedName>
    <definedName name="printall" localSheetId="2">'Cash Flow (Burn) Model'!page1,[0]!page2,[0]!page3</definedName>
    <definedName name="printall" localSheetId="6">Comps!page1,[0]!page2,[0]!page3</definedName>
    <definedName name="printall" localSheetId="0">Disclaimer!page1,[0]!page2,[0]!page3</definedName>
    <definedName name="printall" localSheetId="4">'Liquidation Analysis'!page1,[0]!page2,[0]!page3</definedName>
    <definedName name="printall" localSheetId="3">'Operating Model Assumptions'!page1,[0]!page2,[0]!page3</definedName>
    <definedName name="printall" localSheetId="7">[0]!page1,[0]!page2,[0]!page3</definedName>
    <definedName name="printall">[0]!page1,[0]!page2,[0]!page3</definedName>
    <definedName name="printall2" localSheetId="1">[0]!page4,[0]!page5,[0]!page6</definedName>
    <definedName name="printall2" localSheetId="2">[0]!page4,[0]!page5,[0]!page6</definedName>
    <definedName name="printall2" localSheetId="6">[0]!page4,[0]!page5,[0]!page6</definedName>
    <definedName name="printall2" localSheetId="0">[0]!page4,[0]!page5,[0]!page6</definedName>
    <definedName name="printall2" localSheetId="4">[0]!page4,[0]!page5,[0]!page6</definedName>
    <definedName name="printall2" localSheetId="3">[0]!page4,[0]!page5,[0]!page6</definedName>
    <definedName name="printall2" localSheetId="7">[0]!page4,[0]!page5,[0]!page6</definedName>
    <definedName name="printall2">[0]!page4,[0]!page5,[0]!page6</definedName>
    <definedName name="Professional_Fees" localSheetId="1">#REF!</definedName>
    <definedName name="Professional_Fees" localSheetId="2">#REF!</definedName>
    <definedName name="Professional_Fees" localSheetId="6">#REF!</definedName>
    <definedName name="Professional_Fees" localSheetId="0">#REF!</definedName>
    <definedName name="Professional_Fees" localSheetId="4">#REF!</definedName>
    <definedName name="Professional_Fees" localSheetId="3">#REF!</definedName>
    <definedName name="Professional_Fees">#REF!</definedName>
    <definedName name="Program" localSheetId="1" hidden="1">'[1]Edge 10797 Drilling Inventory'!#REF!</definedName>
    <definedName name="Program" localSheetId="2" hidden="1">'[1]Edge 10797 Drilling Inventory'!#REF!</definedName>
    <definedName name="Program" localSheetId="6" hidden="1">'[1]Edge 10797 Drilling Inventory'!#REF!</definedName>
    <definedName name="Program" localSheetId="0" hidden="1">'[1]Edge 10797 Drilling Inventory'!#REF!</definedName>
    <definedName name="Program" localSheetId="4" hidden="1">'[1]Edge 10797 Drilling Inventory'!#REF!</definedName>
    <definedName name="Program" localSheetId="3" hidden="1">'[1]Edge 10797 Drilling Inventory'!#REF!</definedName>
    <definedName name="Program" localSheetId="7" hidden="1">'[1]Edge 10797 Drilling Inventory'!#REF!</definedName>
    <definedName name="Program" hidden="1">'[1]Edge 10797 Drilling Inventory'!#REF!</definedName>
    <definedName name="ProvedUnitValueGas" localSheetId="1">#REF!</definedName>
    <definedName name="ProvedUnitValueGas" localSheetId="2">#REF!</definedName>
    <definedName name="ProvedUnitValueGas" localSheetId="6">#REF!</definedName>
    <definedName name="ProvedUnitValueGas" localSheetId="0">#REF!</definedName>
    <definedName name="ProvedUnitValueGas" localSheetId="4">#REF!</definedName>
    <definedName name="ProvedUnitValueGas" localSheetId="3">#REF!</definedName>
    <definedName name="ProvedUnitValueGas">#REF!</definedName>
    <definedName name="ProvedUnitValueOil" localSheetId="1">#REF!</definedName>
    <definedName name="ProvedUnitValueOil" localSheetId="2">#REF!</definedName>
    <definedName name="ProvedUnitValueOil" localSheetId="6">#REF!</definedName>
    <definedName name="ProvedUnitValueOil" localSheetId="0">#REF!</definedName>
    <definedName name="ProvedUnitValueOil" localSheetId="4">#REF!</definedName>
    <definedName name="ProvedUnitValueOil" localSheetId="3">#REF!</definedName>
    <definedName name="ProvedUnitValueOil">#REF!</definedName>
    <definedName name="Q4_Stub" localSheetId="1">#REF!</definedName>
    <definedName name="Q4_Stub" localSheetId="2">'Cash Flow (Burn) Model'!#REF!</definedName>
    <definedName name="Q4_Stub" localSheetId="6">#REF!</definedName>
    <definedName name="Q4_Stub" localSheetId="0">#REF!</definedName>
    <definedName name="Q4_Stub" localSheetId="4">#REF!</definedName>
    <definedName name="Q4_Stub" localSheetId="3">'Operating Model Assumptions'!#REF!</definedName>
    <definedName name="Q4_Stub" localSheetId="7">#REF!</definedName>
    <definedName name="Q4_Stub">#REF!</definedName>
    <definedName name="Region1" localSheetId="1">#REF!</definedName>
    <definedName name="Region1" localSheetId="2">#REF!</definedName>
    <definedName name="Region1" localSheetId="6">#REF!</definedName>
    <definedName name="Region1" localSheetId="0">#REF!</definedName>
    <definedName name="Region1" localSheetId="4">#REF!</definedName>
    <definedName name="Region1" localSheetId="3">#REF!</definedName>
    <definedName name="Region1">#REF!</definedName>
    <definedName name="Region2" localSheetId="1">#REF!</definedName>
    <definedName name="Region2" localSheetId="2">#REF!</definedName>
    <definedName name="Region2" localSheetId="6">#REF!</definedName>
    <definedName name="Region2" localSheetId="0">#REF!</definedName>
    <definedName name="Region2" localSheetId="4">#REF!</definedName>
    <definedName name="Region2" localSheetId="3">#REF!</definedName>
    <definedName name="Region2">#REF!</definedName>
    <definedName name="Region3" localSheetId="1">#REF!</definedName>
    <definedName name="Region3" localSheetId="2">#REF!</definedName>
    <definedName name="Region3" localSheetId="6">#REF!</definedName>
    <definedName name="Region3" localSheetId="0">#REF!</definedName>
    <definedName name="Region3" localSheetId="4">#REF!</definedName>
    <definedName name="Region3" localSheetId="3">#REF!</definedName>
    <definedName name="Region3">#REF!</definedName>
    <definedName name="Region4" localSheetId="1">#REF!</definedName>
    <definedName name="Region4" localSheetId="2">#REF!</definedName>
    <definedName name="Region4" localSheetId="6">#REF!</definedName>
    <definedName name="Region4" localSheetId="0">#REF!</definedName>
    <definedName name="Region4" localSheetId="4">#REF!</definedName>
    <definedName name="Region4" localSheetId="3">#REF!</definedName>
    <definedName name="Region4">#REF!</definedName>
    <definedName name="Region5" localSheetId="1">#REF!</definedName>
    <definedName name="Region5" localSheetId="2">#REF!</definedName>
    <definedName name="Region5" localSheetId="6">#REF!</definedName>
    <definedName name="Region5" localSheetId="0">#REF!</definedName>
    <definedName name="Region5" localSheetId="4">#REF!</definedName>
    <definedName name="Region5" localSheetId="3">#REF!</definedName>
    <definedName name="Region5">#REF!</definedName>
    <definedName name="Region6" localSheetId="1">#REF!</definedName>
    <definedName name="Region6" localSheetId="2">#REF!</definedName>
    <definedName name="Region6" localSheetId="6">#REF!</definedName>
    <definedName name="Region6" localSheetId="0">#REF!</definedName>
    <definedName name="Region6" localSheetId="4">#REF!</definedName>
    <definedName name="Region6" localSheetId="3">#REF!</definedName>
    <definedName name="Region6">#REF!</definedName>
    <definedName name="Region7" localSheetId="1">#REF!</definedName>
    <definedName name="Region7" localSheetId="2">#REF!</definedName>
    <definedName name="Region7" localSheetId="6">#REF!</definedName>
    <definedName name="Region7" localSheetId="0">#REF!</definedName>
    <definedName name="Region7" localSheetId="4">#REF!</definedName>
    <definedName name="Region7" localSheetId="3">#REF!</definedName>
    <definedName name="Region7">#REF!</definedName>
    <definedName name="REGIONXREF">[23]compgroups!$F$81:$G$87</definedName>
    <definedName name="REPORT">#N/A</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g1Value" localSheetId="1">#REF!</definedName>
    <definedName name="Seg1Value" localSheetId="2">#REF!</definedName>
    <definedName name="Seg1Value" localSheetId="6">#REF!</definedName>
    <definedName name="Seg1Value" localSheetId="0">#REF!</definedName>
    <definedName name="Seg1Value" localSheetId="4">#REF!</definedName>
    <definedName name="Seg1Value" localSheetId="3">#REF!</definedName>
    <definedName name="Seg1Value">#REF!</definedName>
    <definedName name="Seg2Value" localSheetId="1">#REF!</definedName>
    <definedName name="Seg2Value" localSheetId="2">#REF!</definedName>
    <definedName name="Seg2Value" localSheetId="6">#REF!</definedName>
    <definedName name="Seg2Value" localSheetId="0">#REF!</definedName>
    <definedName name="Seg2Value" localSheetId="4">#REF!</definedName>
    <definedName name="Seg2Value" localSheetId="3">#REF!</definedName>
    <definedName name="Seg2Value">#REF!</definedName>
    <definedName name="Seg3Value" localSheetId="1">#REF!</definedName>
    <definedName name="Seg3Value" localSheetId="2">#REF!</definedName>
    <definedName name="Seg3Value" localSheetId="6">#REF!</definedName>
    <definedName name="Seg3Value" localSheetId="0">#REF!</definedName>
    <definedName name="Seg3Value" localSheetId="4">#REF!</definedName>
    <definedName name="Seg3Value" localSheetId="3">#REF!</definedName>
    <definedName name="Seg3Value">#REF!</definedName>
    <definedName name="SGAEscalation" localSheetId="1">#REF!</definedName>
    <definedName name="SGAEscalation" localSheetId="2">#REF!</definedName>
    <definedName name="SGAEscalation" localSheetId="6">#REF!</definedName>
    <definedName name="SGAEscalation" localSheetId="0">#REF!</definedName>
    <definedName name="SGAEscalation" localSheetId="4">#REF!</definedName>
    <definedName name="SGAEscalation" localSheetId="3">#REF!</definedName>
    <definedName name="SGAEscalation">#REF!</definedName>
    <definedName name="SharePrice" localSheetId="1">#REF!</definedName>
    <definedName name="SharePrice" localSheetId="2">#REF!</definedName>
    <definedName name="SharePrice" localSheetId="6">#REF!</definedName>
    <definedName name="SharePrice" localSheetId="0">#REF!</definedName>
    <definedName name="SharePrice" localSheetId="4">#REF!</definedName>
    <definedName name="SharePrice" localSheetId="3">#REF!</definedName>
    <definedName name="SharePrice">#REF!</definedName>
    <definedName name="SharePrice09A" localSheetId="1">#REF!</definedName>
    <definedName name="SharePrice09A" localSheetId="2">#REF!</definedName>
    <definedName name="SharePrice09A" localSheetId="6">#REF!</definedName>
    <definedName name="SharePrice09A" localSheetId="0">#REF!</definedName>
    <definedName name="SharePrice09A" localSheetId="4">#REF!</definedName>
    <definedName name="SharePrice09A" localSheetId="3">#REF!</definedName>
    <definedName name="SharePrice09A">#REF!</definedName>
    <definedName name="SharePrice10" localSheetId="1">#REF!</definedName>
    <definedName name="SharePrice10" localSheetId="2">#REF!</definedName>
    <definedName name="SharePrice10" localSheetId="6">#REF!</definedName>
    <definedName name="SharePrice10" localSheetId="0">#REF!</definedName>
    <definedName name="SharePrice10" localSheetId="4">#REF!</definedName>
    <definedName name="SharePrice10" localSheetId="3">#REF!</definedName>
    <definedName name="SharePrice10">#REF!</definedName>
    <definedName name="SharePrice11" localSheetId="1">#REF!</definedName>
    <definedName name="SharePrice11" localSheetId="2">#REF!</definedName>
    <definedName name="SharePrice11" localSheetId="6">#REF!</definedName>
    <definedName name="SharePrice11" localSheetId="0">#REF!</definedName>
    <definedName name="SharePrice11" localSheetId="4">#REF!</definedName>
    <definedName name="SharePrice11" localSheetId="3">#REF!</definedName>
    <definedName name="SharePrice11">#REF!</definedName>
    <definedName name="Shares" localSheetId="1">#REF!</definedName>
    <definedName name="Shares" localSheetId="2">#REF!</definedName>
    <definedName name="Shares" localSheetId="6">#REF!</definedName>
    <definedName name="Shares" localSheetId="0">#REF!</definedName>
    <definedName name="Shares" localSheetId="4">#REF!</definedName>
    <definedName name="Shares" localSheetId="3">#REF!</definedName>
    <definedName name="Shares">#REF!</definedName>
    <definedName name="SSS" localSheetId="1" hidden="1">{#N/A,#N/A,FALSE,"SOURCES";#N/A,#N/A,FALSE,"RESULTS OF OPER";#N/A,#N/A,FALSE,"CAP COSTS";#N/A,#N/A,FALSE,"STD MEASURE";#N/A,#N/A,FALSE,"CHANGES STD";#N/A,#N/A,FALSE,"LENERGIA[STDM]";#N/A,#N/A,FALSE,"PRICE ADJMT";#N/A,#N/A,FALSE,"COST INCURRED"}</definedName>
    <definedName name="SSS" localSheetId="2" hidden="1">{#N/A,#N/A,FALSE,"SOURCES";#N/A,#N/A,FALSE,"RESULTS OF OPER";#N/A,#N/A,FALSE,"CAP COSTS";#N/A,#N/A,FALSE,"STD MEASURE";#N/A,#N/A,FALSE,"CHANGES STD";#N/A,#N/A,FALSE,"LENERGIA[STDM]";#N/A,#N/A,FALSE,"PRICE ADJMT";#N/A,#N/A,FALSE,"COST INCURRED"}</definedName>
    <definedName name="SSS" localSheetId="6" hidden="1">{#N/A,#N/A,FALSE,"SOURCES";#N/A,#N/A,FALSE,"RESULTS OF OPER";#N/A,#N/A,FALSE,"CAP COSTS";#N/A,#N/A,FALSE,"STD MEASURE";#N/A,#N/A,FALSE,"CHANGES STD";#N/A,#N/A,FALSE,"LENERGIA[STDM]";#N/A,#N/A,FALSE,"PRICE ADJMT";#N/A,#N/A,FALSE,"COST INCURRED"}</definedName>
    <definedName name="SSS" localSheetId="0" hidden="1">{#N/A,#N/A,FALSE,"SOURCES";#N/A,#N/A,FALSE,"RESULTS OF OPER";#N/A,#N/A,FALSE,"CAP COSTS";#N/A,#N/A,FALSE,"STD MEASURE";#N/A,#N/A,FALSE,"CHANGES STD";#N/A,#N/A,FALSE,"LENERGIA[STDM]";#N/A,#N/A,FALSE,"PRICE ADJMT";#N/A,#N/A,FALSE,"COST INCURRED"}</definedName>
    <definedName name="SSS" localSheetId="4" hidden="1">{#N/A,#N/A,FALSE,"SOURCES";#N/A,#N/A,FALSE,"RESULTS OF OPER";#N/A,#N/A,FALSE,"CAP COSTS";#N/A,#N/A,FALSE,"STD MEASURE";#N/A,#N/A,FALSE,"CHANGES STD";#N/A,#N/A,FALSE,"LENERGIA[STDM]";#N/A,#N/A,FALSE,"PRICE ADJMT";#N/A,#N/A,FALSE,"COST INCURRED"}</definedName>
    <definedName name="SSS" localSheetId="3" hidden="1">{#N/A,#N/A,FALSE,"SOURCES";#N/A,#N/A,FALSE,"RESULTS OF OPER";#N/A,#N/A,FALSE,"CAP COSTS";#N/A,#N/A,FALSE,"STD MEASURE";#N/A,#N/A,FALSE,"CHANGES STD";#N/A,#N/A,FALSE,"LENERGIA[STDM]";#N/A,#N/A,FALSE,"PRICE ADJMT";#N/A,#N/A,FALSE,"COST INCURRED"}</definedName>
    <definedName name="SSS" localSheetId="7" hidden="1">{#N/A,#N/A,FALSE,"SOURCES";#N/A,#N/A,FALSE,"RESULTS OF OPER";#N/A,#N/A,FALSE,"CAP COSTS";#N/A,#N/A,FALSE,"STD MEASURE";#N/A,#N/A,FALSE,"CHANGES STD";#N/A,#N/A,FALSE,"LENERGIA[STDM]";#N/A,#N/A,FALSE,"PRICE ADJMT";#N/A,#N/A,FALSE,"COST INCURRED"}</definedName>
    <definedName name="SSS" hidden="1">{#N/A,#N/A,FALSE,"SOURCES";#N/A,#N/A,FALSE,"RESULTS OF OPER";#N/A,#N/A,FALSE,"CAP COSTS";#N/A,#N/A,FALSE,"STD MEASURE";#N/A,#N/A,FALSE,"CHANGES STD";#N/A,#N/A,FALSE,"LENERGIA[STDM]";#N/A,#N/A,FALSE,"PRICE ADJMT";#N/A,#N/A,FALSE,"COST INCURRED"}</definedName>
    <definedName name="status" localSheetId="1">#REF!</definedName>
    <definedName name="status" localSheetId="2">#REF!</definedName>
    <definedName name="status" localSheetId="6">#REF!</definedName>
    <definedName name="status" localSheetId="0">#REF!</definedName>
    <definedName name="status" localSheetId="4">#REF!</definedName>
    <definedName name="status" localSheetId="3">#REF!</definedName>
    <definedName name="status">#REF!</definedName>
    <definedName name="Stock_Based_Compensation" localSheetId="1">#REF!</definedName>
    <definedName name="Stock_Based_Compensation" localSheetId="2">#REF!</definedName>
    <definedName name="Stock_Based_Compensation" localSheetId="6">#REF!</definedName>
    <definedName name="Stock_Based_Compensation" localSheetId="0">#REF!</definedName>
    <definedName name="Stock_Based_Compensation" localSheetId="4">#REF!</definedName>
    <definedName name="Stock_Based_Compensation" localSheetId="3">#REF!</definedName>
    <definedName name="Stock_Based_Compensation">#REF!</definedName>
    <definedName name="Taxes_other_than_income" localSheetId="1">#REF!</definedName>
    <definedName name="Taxes_other_than_income" localSheetId="2">#REF!</definedName>
    <definedName name="Taxes_other_than_income" localSheetId="6">#REF!</definedName>
    <definedName name="Taxes_other_than_income" localSheetId="0">#REF!</definedName>
    <definedName name="Taxes_other_than_income" localSheetId="4">#REF!</definedName>
    <definedName name="Taxes_other_than_income" localSheetId="3">#REF!</definedName>
    <definedName name="Taxes_other_than_income">#REF!</definedName>
    <definedName name="TaxRate" localSheetId="1">#REF!</definedName>
    <definedName name="TaxRate" localSheetId="2">#REF!</definedName>
    <definedName name="TaxRate" localSheetId="6">#REF!</definedName>
    <definedName name="TaxRate" localSheetId="0">#REF!</definedName>
    <definedName name="TaxRate" localSheetId="4">#REF!</definedName>
    <definedName name="TaxRate" localSheetId="3">#REF!</definedName>
    <definedName name="TaxRate">#REF!</definedName>
    <definedName name="Threshold">'[16]Jubilee Liftings'!$D$4</definedName>
    <definedName name="Ticker" localSheetId="1">#REF!</definedName>
    <definedName name="Ticker" localSheetId="2">#REF!</definedName>
    <definedName name="Ticker" localSheetId="6">#REF!</definedName>
    <definedName name="Ticker" localSheetId="0">#REF!</definedName>
    <definedName name="Ticker" localSheetId="4">#REF!</definedName>
    <definedName name="Ticker" localSheetId="3">#REF!</definedName>
    <definedName name="Ticker">#REF!</definedName>
    <definedName name="Total_Gas_Revenues" localSheetId="1">#REF!</definedName>
    <definedName name="Total_Gas_Revenues" localSheetId="2">#REF!</definedName>
    <definedName name="Total_Gas_Revenues" localSheetId="6">#REF!</definedName>
    <definedName name="Total_Gas_Revenues" localSheetId="0">#REF!</definedName>
    <definedName name="Total_Gas_Revenues" localSheetId="4">#REF!</definedName>
    <definedName name="Total_Gas_Revenues" localSheetId="3">#REF!</definedName>
    <definedName name="Total_Gas_Revenues">#REF!</definedName>
    <definedName name="Total_Oil_revenues" localSheetId="1">#REF!</definedName>
    <definedName name="Total_Oil_revenues" localSheetId="2">#REF!</definedName>
    <definedName name="Total_Oil_revenues" localSheetId="6">#REF!</definedName>
    <definedName name="Total_Oil_revenues" localSheetId="0">#REF!</definedName>
    <definedName name="Total_Oil_revenues" localSheetId="4">#REF!</definedName>
    <definedName name="Total_Oil_revenues" localSheetId="3">#REF!</definedName>
    <definedName name="Total_Oil_revenues">#REF!</definedName>
    <definedName name="Total_Other__gathering_revenues" localSheetId="1">#REF!</definedName>
    <definedName name="Total_Other__gathering_revenues" localSheetId="2">#REF!</definedName>
    <definedName name="Total_Other__gathering_revenues" localSheetId="6">#REF!</definedName>
    <definedName name="Total_Other__gathering_revenues" localSheetId="0">#REF!</definedName>
    <definedName name="Total_Other__gathering_revenues" localSheetId="4">#REF!</definedName>
    <definedName name="Total_Other__gathering_revenues" localSheetId="3">#REF!</definedName>
    <definedName name="Total_Other__gathering_revenues">#REF!</definedName>
    <definedName name="Total_USD_raised_via_rights_offering" localSheetId="6">#REF!</definedName>
    <definedName name="Total_USD_raised_via_rights_offering" localSheetId="4">#REF!</definedName>
    <definedName name="Total_USD_raised_via_rights_offering">#REF!</definedName>
    <definedName name="TWR" localSheetId="1">#REF!</definedName>
    <definedName name="TWR" localSheetId="2">#REF!</definedName>
    <definedName name="TWR" localSheetId="6">#REF!</definedName>
    <definedName name="TWR" localSheetId="0">#REF!</definedName>
    <definedName name="TWR" localSheetId="4">#REF!</definedName>
    <definedName name="TWR" localSheetId="3">#REF!</definedName>
    <definedName name="TWR">#REF!</definedName>
    <definedName name="TXT" localSheetId="1">#REF!</definedName>
    <definedName name="TXT" localSheetId="2">#REF!</definedName>
    <definedName name="TXT" localSheetId="6">#REF!</definedName>
    <definedName name="TXT" localSheetId="0">#REF!</definedName>
    <definedName name="TXT" localSheetId="4">#REF!</definedName>
    <definedName name="TXT" localSheetId="3">#REF!</definedName>
    <definedName name="TXT">#REF!</definedName>
    <definedName name="VC" localSheetId="1">#REF!</definedName>
    <definedName name="VC" localSheetId="2">#REF!</definedName>
    <definedName name="VC" localSheetId="6">#REF!</definedName>
    <definedName name="VC" localSheetId="0">#REF!</definedName>
    <definedName name="VC" localSheetId="4">#REF!</definedName>
    <definedName name="VC" localSheetId="3">#REF!</definedName>
    <definedName name="VC">#REF!</definedName>
    <definedName name="VOLINPUT">[24]volnymexinput!$D$11:$Z$129</definedName>
    <definedName name="WACC">[15]WACC!$H$31</definedName>
    <definedName name="wrn.All." localSheetId="1" hidden="1">{"Netbacks",#N/A,FALSE,"B";"IS Annually",#N/A,FALSE,"C";"IS Q95 Q96",#N/A,FALSE,"C";"Corp Pro",#N/A,FALSE,"D";"Prod Pro",#N/A,FALSE,"E"}</definedName>
    <definedName name="wrn.All." localSheetId="2" hidden="1">{"Netbacks",#N/A,FALSE,"B";"IS Annually",#N/A,FALSE,"C";"IS Q95 Q96",#N/A,FALSE,"C";"Corp Pro",#N/A,FALSE,"D";"Prod Pro",#N/A,FALSE,"E"}</definedName>
    <definedName name="wrn.All." localSheetId="6" hidden="1">{"Netbacks",#N/A,FALSE,"B";"IS Annually",#N/A,FALSE,"C";"IS Q95 Q96",#N/A,FALSE,"C";"Corp Pro",#N/A,FALSE,"D";"Prod Pro",#N/A,FALSE,"E"}</definedName>
    <definedName name="wrn.All." localSheetId="0" hidden="1">{"Netbacks",#N/A,FALSE,"B";"IS Annually",#N/A,FALSE,"C";"IS Q95 Q96",#N/A,FALSE,"C";"Corp Pro",#N/A,FALSE,"D";"Prod Pro",#N/A,FALSE,"E"}</definedName>
    <definedName name="wrn.All." localSheetId="4" hidden="1">{"Netbacks",#N/A,FALSE,"B";"IS Annually",#N/A,FALSE,"C";"IS Q95 Q96",#N/A,FALSE,"C";"Corp Pro",#N/A,FALSE,"D";"Prod Pro",#N/A,FALSE,"E"}</definedName>
    <definedName name="wrn.All." localSheetId="3" hidden="1">{"Netbacks",#N/A,FALSE,"B";"IS Annually",#N/A,FALSE,"C";"IS Q95 Q96",#N/A,FALSE,"C";"Corp Pro",#N/A,FALSE,"D";"Prod Pro",#N/A,FALSE,"E"}</definedName>
    <definedName name="wrn.All." localSheetId="7" hidden="1">{"Netbacks",#N/A,FALSE,"B";"IS Annually",#N/A,FALSE,"C";"IS Q95 Q96",#N/A,FALSE,"C";"Corp Pro",#N/A,FALSE,"D";"Prod Pro",#N/A,FALSE,"E"}</definedName>
    <definedName name="wrn.All." hidden="1">{"Netbacks",#N/A,FALSE,"B";"IS Annually",#N/A,FALSE,"C";"IS Q95 Q96",#N/A,FALSE,"C";"Corp Pro",#N/A,FALSE,"D";"Prod Pro",#N/A,FALSE,"E"}</definedName>
    <definedName name="wrn.All._.sheets." localSheetId="1"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2"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6"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0"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4"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3" hidden="1">{"Operating Statictics",#N/A,FALSE,"Operating Statistics";"Netbacks",#N/A,FALSE,"Netbacks";"IS Quarterly",#N/A,FALSE,"Income Statement";"IS Yearly",#N/A,FALSE,"Income Statement";"Corporate Profile",#N/A,FALSE,"Corporate Profile";"Production Schedule",#N/A,FALSE,"Production Schedule"}</definedName>
    <definedName name="wrn.All._.sheets." localSheetId="7" hidden="1">{"Operating Statictics",#N/A,FALSE,"Operating Statistics";"Netbacks",#N/A,FALSE,"Netbacks";"IS Quarterly",#N/A,FALSE,"Income Statement";"IS Yearly",#N/A,FALSE,"Income Statement";"Corporate Profile",#N/A,FALSE,"Corporate Profile";"Production Schedule",#N/A,FALSE,"Production Schedule"}</definedName>
    <definedName name="wrn.All._.sheets." hidden="1">{"Operating Statictics",#N/A,FALSE,"Operating Statistics";"Netbacks",#N/A,FALSE,"Netbacks";"IS Quarterly",#N/A,FALSE,"Income Statement";"IS Yearly",#N/A,FALSE,"Income Statement";"Corporate Profile",#N/A,FALSE,"Corporate Profile";"Production Schedule",#N/A,FALSE,"Production Schedule"}</definedName>
    <definedName name="wrn.Basic." localSheetId="1" hidden="1">{"ca",#N/A,FALSE,"C";"D",#N/A,FALSE,"D"}</definedName>
    <definedName name="wrn.Basic." localSheetId="2" hidden="1">{"ca",#N/A,FALSE,"C";"D",#N/A,FALSE,"D"}</definedName>
    <definedName name="wrn.Basic." localSheetId="6" hidden="1">{"ca",#N/A,FALSE,"C";"D",#N/A,FALSE,"D"}</definedName>
    <definedName name="wrn.Basic." localSheetId="0" hidden="1">{"ca",#N/A,FALSE,"C";"D",#N/A,FALSE,"D"}</definedName>
    <definedName name="wrn.Basic." localSheetId="4" hidden="1">{"ca",#N/A,FALSE,"C";"D",#N/A,FALSE,"D"}</definedName>
    <definedName name="wrn.Basic." localSheetId="3" hidden="1">{"ca",#N/A,FALSE,"C";"D",#N/A,FALSE,"D"}</definedName>
    <definedName name="wrn.Basic." localSheetId="7" hidden="1">{"ca",#N/A,FALSE,"C";"D",#N/A,FALSE,"D"}</definedName>
    <definedName name="wrn.Basic." hidden="1">{"ca",#N/A,FALSE,"C";"D",#N/A,FALSE,"D"}</definedName>
    <definedName name="wrn.Cadispa._.SA." localSheetId="1" hidden="1">{"Cadispa SA",#N/A,FALSE,"Cadispa SA"}</definedName>
    <definedName name="wrn.Cadispa._.SA." localSheetId="2" hidden="1">{"Cadispa SA",#N/A,FALSE,"Cadispa SA"}</definedName>
    <definedName name="wrn.Cadispa._.SA." localSheetId="6" hidden="1">{"Cadispa SA",#N/A,FALSE,"Cadispa SA"}</definedName>
    <definedName name="wrn.Cadispa._.SA." localSheetId="0" hidden="1">{"Cadispa SA",#N/A,FALSE,"Cadispa SA"}</definedName>
    <definedName name="wrn.Cadispa._.SA." localSheetId="4" hidden="1">{"Cadispa SA",#N/A,FALSE,"Cadispa SA"}</definedName>
    <definedName name="wrn.Cadispa._.SA." localSheetId="3" hidden="1">{"Cadispa SA",#N/A,FALSE,"Cadispa SA"}</definedName>
    <definedName name="wrn.Cadispa._.SA." localSheetId="7" hidden="1">{"Cadispa SA",#N/A,FALSE,"Cadispa SA"}</definedName>
    <definedName name="wrn.Cadispa._.SA." hidden="1">{"Cadispa SA",#N/A,FALSE,"Cadispa SA"}</definedName>
    <definedName name="wrn.Canada." localSheetId="1" hidden="1">{"Canada",#N/A,FALSE,"Canada"}</definedName>
    <definedName name="wrn.Canada." localSheetId="2" hidden="1">{"Canada",#N/A,FALSE,"Canada"}</definedName>
    <definedName name="wrn.Canada." localSheetId="6" hidden="1">{"Canada",#N/A,FALSE,"Canada"}</definedName>
    <definedName name="wrn.Canada." localSheetId="0" hidden="1">{"Canada",#N/A,FALSE,"Canada"}</definedName>
    <definedName name="wrn.Canada." localSheetId="4" hidden="1">{"Canada",#N/A,FALSE,"Canada"}</definedName>
    <definedName name="wrn.Canada." localSheetId="3" hidden="1">{"Canada",#N/A,FALSE,"Canada"}</definedName>
    <definedName name="wrn.Canada." localSheetId="7" hidden="1">{"Canada",#N/A,FALSE,"Canada"}</definedName>
    <definedName name="wrn.Canada." hidden="1">{"Canada",#N/A,FALSE,"Canada"}</definedName>
    <definedName name="wrn.Cash._.Flow." localSheetId="1" hidden="1">{"Cash Flow",#N/A,FALSE,"Multiples"}</definedName>
    <definedName name="wrn.Cash._.Flow." localSheetId="2" hidden="1">{"Cash Flow",#N/A,FALSE,"Multiples"}</definedName>
    <definedName name="wrn.Cash._.Flow." localSheetId="6" hidden="1">{"Cash Flow",#N/A,FALSE,"Multiples"}</definedName>
    <definedName name="wrn.Cash._.Flow." localSheetId="0" hidden="1">{"Cash Flow",#N/A,FALSE,"Multiples"}</definedName>
    <definedName name="wrn.Cash._.Flow." localSheetId="4" hidden="1">{"Cash Flow",#N/A,FALSE,"Multiples"}</definedName>
    <definedName name="wrn.Cash._.Flow." localSheetId="3" hidden="1">{"Cash Flow",#N/A,FALSE,"Multiples"}</definedName>
    <definedName name="wrn.Cash._.Flow." localSheetId="7" hidden="1">{"Cash Flow",#N/A,FALSE,"Multiples"}</definedName>
    <definedName name="wrn.Cash._.Flow." hidden="1">{"Cash Flow",#N/A,FALSE,"Multiples"}</definedName>
    <definedName name="wrn.Clam." localSheetId="1" hidden="1">{"Clam",#N/A,FALSE,"Clam"}</definedName>
    <definedName name="wrn.Clam." localSheetId="2" hidden="1">{"Clam",#N/A,FALSE,"Clam"}</definedName>
    <definedName name="wrn.Clam." localSheetId="6" hidden="1">{"Clam",#N/A,FALSE,"Clam"}</definedName>
    <definedName name="wrn.Clam." localSheetId="0" hidden="1">{"Clam",#N/A,FALSE,"Clam"}</definedName>
    <definedName name="wrn.Clam." localSheetId="4" hidden="1">{"Clam",#N/A,FALSE,"Clam"}</definedName>
    <definedName name="wrn.Clam." localSheetId="3" hidden="1">{"Clam",#N/A,FALSE,"Clam"}</definedName>
    <definedName name="wrn.Clam." localSheetId="7" hidden="1">{"Clam",#N/A,FALSE,"Clam"}</definedName>
    <definedName name="wrn.Clam." hidden="1">{"Clam",#N/A,FALSE,"Clam"}</definedName>
    <definedName name="wrn.Client._.Sheets." localSheetId="1" hidden="1">{"Netbacks",#N/A,FALSE,"Netbacks";"IS Quarterly",#N/A,FALSE,"Income Statement";"IS Yearly",#N/A,FALSE,"Income Statement";"Corporate Profile",#N/A,FALSE,"Corporate Profile"}</definedName>
    <definedName name="wrn.Client._.Sheets." localSheetId="2" hidden="1">{"Netbacks",#N/A,FALSE,"Netbacks";"IS Quarterly",#N/A,FALSE,"Income Statement";"IS Yearly",#N/A,FALSE,"Income Statement";"Corporate Profile",#N/A,FALSE,"Corporate Profile"}</definedName>
    <definedName name="wrn.Client._.Sheets." localSheetId="6" hidden="1">{"Netbacks",#N/A,FALSE,"Netbacks";"IS Quarterly",#N/A,FALSE,"Income Statement";"IS Yearly",#N/A,FALSE,"Income Statement";"Corporate Profile",#N/A,FALSE,"Corporate Profile"}</definedName>
    <definedName name="wrn.Client._.Sheets." localSheetId="0" hidden="1">{"Netbacks",#N/A,FALSE,"Netbacks";"IS Quarterly",#N/A,FALSE,"Income Statement";"IS Yearly",#N/A,FALSE,"Income Statement";"Corporate Profile",#N/A,FALSE,"Corporate Profile"}</definedName>
    <definedName name="wrn.Client._.Sheets." localSheetId="4" hidden="1">{"Netbacks",#N/A,FALSE,"Netbacks";"IS Quarterly",#N/A,FALSE,"Income Statement";"IS Yearly",#N/A,FALSE,"Income Statement";"Corporate Profile",#N/A,FALSE,"Corporate Profile"}</definedName>
    <definedName name="wrn.Client._.Sheets." localSheetId="3" hidden="1">{"Netbacks",#N/A,FALSE,"Netbacks";"IS Quarterly",#N/A,FALSE,"Income Statement";"IS Yearly",#N/A,FALSE,"Income Statement";"Corporate Profile",#N/A,FALSE,"Corporate Profile"}</definedName>
    <definedName name="wrn.Client._.Sheets." localSheetId="7" hidden="1">{"Netbacks",#N/A,FALSE,"Netbacks";"IS Quarterly",#N/A,FALSE,"Income Statement";"IS Yearly",#N/A,FALSE,"Income Statement";"Corporate Profile",#N/A,FALSE,"Corporate Profile"}</definedName>
    <definedName name="wrn.Client._.Sheets." hidden="1">{"Netbacks",#N/A,FALSE,"Netbacks";"IS Quarterly",#N/A,FALSE,"Income Statement";"IS Yearly",#N/A,FALSE,"Income Statement";"Corporate Profile",#N/A,FALSE,"Corporate Profile"}</definedName>
    <definedName name="wrn.COMP." localSheetId="1" hidden="1">{"CF",#N/A,FALSE,"Stone Energy";"Mult",#N/A,FALSE,"Stone Energy";"Cover",#N/A,FALSE,"Stone Energy";"TEV",#N/A,FALSE,"Stone Energy"}</definedName>
    <definedName name="wrn.COMP." localSheetId="2" hidden="1">{"CF",#N/A,FALSE,"Stone Energy";"Mult",#N/A,FALSE,"Stone Energy";"Cover",#N/A,FALSE,"Stone Energy";"TEV",#N/A,FALSE,"Stone Energy"}</definedName>
    <definedName name="wrn.COMP." localSheetId="6" hidden="1">{"CF",#N/A,FALSE,"Stone Energy";"Mult",#N/A,FALSE,"Stone Energy";"Cover",#N/A,FALSE,"Stone Energy";"TEV",#N/A,FALSE,"Stone Energy"}</definedName>
    <definedName name="wrn.COMP." localSheetId="0" hidden="1">{"CF",#N/A,FALSE,"Stone Energy";"Mult",#N/A,FALSE,"Stone Energy";"Cover",#N/A,FALSE,"Stone Energy";"TEV",#N/A,FALSE,"Stone Energy"}</definedName>
    <definedName name="wrn.COMP." localSheetId="4" hidden="1">{"CF",#N/A,FALSE,"Stone Energy";"Mult",#N/A,FALSE,"Stone Energy";"Cover",#N/A,FALSE,"Stone Energy";"TEV",#N/A,FALSE,"Stone Energy"}</definedName>
    <definedName name="wrn.COMP." localSheetId="3" hidden="1">{"CF",#N/A,FALSE,"Stone Energy";"Mult",#N/A,FALSE,"Stone Energy";"Cover",#N/A,FALSE,"Stone Energy";"TEV",#N/A,FALSE,"Stone Energy"}</definedName>
    <definedName name="wrn.COMP." localSheetId="7" hidden="1">{"CF",#N/A,FALSE,"Stone Energy";"Mult",#N/A,FALSE,"Stone Energy";"Cover",#N/A,FALSE,"Stone Energy";"TEV",#N/A,FALSE,"Stone Energy"}</definedName>
    <definedName name="wrn.COMP." hidden="1">{"CF",#N/A,FALSE,"Stone Energy";"Mult",#N/A,FALSE,"Stone Energy";"Cover",#N/A,FALSE,"Stone Energy";"TEV",#N/A,FALSE,"Stone Energy"}</definedName>
    <definedName name="wrn.Comp1." localSheetId="1" hidden="1">{"BSsheet2",#N/A,FALSE,"BS and Multiple Analysis";"netback2",#N/A,FALSE,"Reserve and Netback Analysis"}</definedName>
    <definedName name="wrn.Comp1." localSheetId="2" hidden="1">{"BSsheet2",#N/A,FALSE,"BS and Multiple Analysis";"netback2",#N/A,FALSE,"Reserve and Netback Analysis"}</definedName>
    <definedName name="wrn.Comp1." localSheetId="6" hidden="1">{"BSsheet2",#N/A,FALSE,"BS and Multiple Analysis";"netback2",#N/A,FALSE,"Reserve and Netback Analysis"}</definedName>
    <definedName name="wrn.Comp1." localSheetId="0" hidden="1">{"BSsheet2",#N/A,FALSE,"BS and Multiple Analysis";"netback2",#N/A,FALSE,"Reserve and Netback Analysis"}</definedName>
    <definedName name="wrn.Comp1." localSheetId="4" hidden="1">{"BSsheet2",#N/A,FALSE,"BS and Multiple Analysis";"netback2",#N/A,FALSE,"Reserve and Netback Analysis"}</definedName>
    <definedName name="wrn.Comp1." localSheetId="3" hidden="1">{"BSsheet2",#N/A,FALSE,"BS and Multiple Analysis";"netback2",#N/A,FALSE,"Reserve and Netback Analysis"}</definedName>
    <definedName name="wrn.Comp1." localSheetId="7" hidden="1">{"BSsheet2",#N/A,FALSE,"BS and Multiple Analysis";"netback2",#N/A,FALSE,"Reserve and Netback Analysis"}</definedName>
    <definedName name="wrn.Comp1." hidden="1">{"BSsheet2",#N/A,FALSE,"BS and Multiple Analysis";"netback2",#N/A,FALSE,"Reserve and Netback Analysis"}</definedName>
    <definedName name="wrn.Congo." localSheetId="1" hidden="1">{"Congo",#N/A,FALSE,"Congo"}</definedName>
    <definedName name="wrn.Congo." localSheetId="2" hidden="1">{"Congo",#N/A,FALSE,"Congo"}</definedName>
    <definedName name="wrn.Congo." localSheetId="6" hidden="1">{"Congo",#N/A,FALSE,"Congo"}</definedName>
    <definedName name="wrn.Congo." localSheetId="0" hidden="1">{"Congo",#N/A,FALSE,"Congo"}</definedName>
    <definedName name="wrn.Congo." localSheetId="4" hidden="1">{"Congo",#N/A,FALSE,"Congo"}</definedName>
    <definedName name="wrn.Congo." localSheetId="3" hidden="1">{"Congo",#N/A,FALSE,"Congo"}</definedName>
    <definedName name="wrn.Congo." localSheetId="7" hidden="1">{"Congo",#N/A,FALSE,"Congo"}</definedName>
    <definedName name="wrn.Congo." hidden="1">{"Congo",#N/A,FALSE,"Congo"}</definedName>
    <definedName name="wrn.Corp.._.Profile." localSheetId="1" hidden="1">{"Corp Pro",#N/A,FALSE,"D"}</definedName>
    <definedName name="wrn.Corp.._.Profile." localSheetId="2" hidden="1">{"Corp Pro",#N/A,FALSE,"D"}</definedName>
    <definedName name="wrn.Corp.._.Profile." localSheetId="6" hidden="1">{"Corp Pro",#N/A,FALSE,"D"}</definedName>
    <definedName name="wrn.Corp.._.Profile." localSheetId="0" hidden="1">{"Corp Pro",#N/A,FALSE,"D"}</definedName>
    <definedName name="wrn.Corp.._.Profile." localSheetId="4" hidden="1">{"Corp Pro",#N/A,FALSE,"D"}</definedName>
    <definedName name="wrn.Corp.._.Profile." localSheetId="3" hidden="1">{"Corp Pro",#N/A,FALSE,"D"}</definedName>
    <definedName name="wrn.Corp.._.Profile." localSheetId="7" hidden="1">{"Corp Pro",#N/A,FALSE,"D"}</definedName>
    <definedName name="wrn.Corp.._.Profile." hidden="1">{"Corp Pro",#N/A,FALSE,"D"}</definedName>
    <definedName name="wrn.Corp.Profile." localSheetId="1" hidden="1">{"Corp. Profile",#N/A,FALSE,"Corporate Profile"}</definedName>
    <definedName name="wrn.Corp.Profile." localSheetId="2" hidden="1">{"Corp. Profile",#N/A,FALSE,"Corporate Profile"}</definedName>
    <definedName name="wrn.Corp.Profile." localSheetId="6" hidden="1">{"Corp. Profile",#N/A,FALSE,"Corporate Profile"}</definedName>
    <definedName name="wrn.Corp.Profile." localSheetId="0" hidden="1">{"Corp. Profile",#N/A,FALSE,"Corporate Profile"}</definedName>
    <definedName name="wrn.Corp.Profile." localSheetId="4" hidden="1">{"Corp. Profile",#N/A,FALSE,"Corporate Profile"}</definedName>
    <definedName name="wrn.Corp.Profile." localSheetId="3" hidden="1">{"Corp. Profile",#N/A,FALSE,"Corporate Profile"}</definedName>
    <definedName name="wrn.Corp.Profile." localSheetId="7" hidden="1">{"Corp. Profile",#N/A,FALSE,"Corporate Profile"}</definedName>
    <definedName name="wrn.Corp.Profile." hidden="1">{"Corp. Profile",#N/A,FALSE,"Corporate Profile"}</definedName>
    <definedName name="wrn.Corporate." localSheetId="1" hidden="1">{"Corporate",#N/A,FALSE,"Corporate Profile"}</definedName>
    <definedName name="wrn.Corporate." localSheetId="2" hidden="1">{"Corporate",#N/A,FALSE,"Corporate Profile"}</definedName>
    <definedName name="wrn.Corporate." localSheetId="6" hidden="1">{"Corporate",#N/A,FALSE,"Corporate Profile"}</definedName>
    <definedName name="wrn.Corporate." localSheetId="0" hidden="1">{"Corporate",#N/A,FALSE,"Corporate Profile"}</definedName>
    <definedName name="wrn.Corporate." localSheetId="4" hidden="1">{"Corporate",#N/A,FALSE,"Corporate Profile"}</definedName>
    <definedName name="wrn.Corporate." localSheetId="3" hidden="1">{"Corporate",#N/A,FALSE,"Corporate Profile"}</definedName>
    <definedName name="wrn.Corporate." localSheetId="7" hidden="1">{"Corporate",#N/A,FALSE,"Corporate Profile"}</definedName>
    <definedName name="wrn.Corporate." hidden="1">{"Corporate",#N/A,FALSE,"Corporate Profile"}</definedName>
    <definedName name="wrn.Corporate._.Profile." localSheetId="1" hidden="1">{"Corporate Profile",#N/A,FALSE,"D"}</definedName>
    <definedName name="wrn.Corporate._.Profile." localSheetId="2" hidden="1">{"Corporate Profile",#N/A,FALSE,"D"}</definedName>
    <definedName name="wrn.Corporate._.Profile." localSheetId="6" hidden="1">{"Corporate Profile",#N/A,FALSE,"D"}</definedName>
    <definedName name="wrn.Corporate._.Profile." localSheetId="0" hidden="1">{"Corporate Profile",#N/A,FALSE,"D"}</definedName>
    <definedName name="wrn.Corporate._.Profile." localSheetId="4" hidden="1">{"Corporate Profile",#N/A,FALSE,"D"}</definedName>
    <definedName name="wrn.Corporate._.Profile." localSheetId="3" hidden="1">{"Corporate Profile",#N/A,FALSE,"D"}</definedName>
    <definedName name="wrn.Corporate._.Profile." localSheetId="7" hidden="1">{"Corporate Profile",#N/A,FALSE,"D"}</definedName>
    <definedName name="wrn.Corporate._.Profile." hidden="1">{"Corporate Profile",#N/A,FALSE,"D"}</definedName>
    <definedName name="wrn.CorporateProfile." localSheetId="1" hidden="1">{"CorporateProfile",#N/A,FALSE,"corp profile"}</definedName>
    <definedName name="wrn.CorporateProfile." localSheetId="2" hidden="1">{"CorporateProfile",#N/A,FALSE,"corp profile"}</definedName>
    <definedName name="wrn.CorporateProfile." localSheetId="6" hidden="1">{"CorporateProfile",#N/A,FALSE,"corp profile"}</definedName>
    <definedName name="wrn.CorporateProfile." localSheetId="0" hidden="1">{"CorporateProfile",#N/A,FALSE,"corp profile"}</definedName>
    <definedName name="wrn.CorporateProfile." localSheetId="4" hidden="1">{"CorporateProfile",#N/A,FALSE,"corp profile"}</definedName>
    <definedName name="wrn.CorporateProfile." localSheetId="3" hidden="1">{"CorporateProfile",#N/A,FALSE,"corp profile"}</definedName>
    <definedName name="wrn.CorporateProfile." localSheetId="7" hidden="1">{"CorporateProfile",#N/A,FALSE,"corp profile"}</definedName>
    <definedName name="wrn.CorporateProfile." hidden="1">{"CorporateProfile",#N/A,FALSE,"corp profile"}</definedName>
    <definedName name="wrn.cotop." localSheetId="1" hidden="1">{"ReportTop",#N/A,FALSE,"report top"}</definedName>
    <definedName name="wrn.cotop." localSheetId="2" hidden="1">{"ReportTop",#N/A,FALSE,"report top"}</definedName>
    <definedName name="wrn.cotop." localSheetId="6" hidden="1">{"ReportTop",#N/A,FALSE,"report top"}</definedName>
    <definedName name="wrn.cotop." localSheetId="0" hidden="1">{"ReportTop",#N/A,FALSE,"report top"}</definedName>
    <definedName name="wrn.cotop." localSheetId="4" hidden="1">{"ReportTop",#N/A,FALSE,"report top"}</definedName>
    <definedName name="wrn.cotop." localSheetId="3" hidden="1">{"ReportTop",#N/A,FALSE,"report top"}</definedName>
    <definedName name="wrn.cotop." localSheetId="7" hidden="1">{"ReportTop",#N/A,FALSE,"report top"}</definedName>
    <definedName name="wrn.cotop." hidden="1">{"ReportTop",#N/A,FALSE,"report top"}</definedName>
    <definedName name="wrn.fasb69." localSheetId="1" hidden="1">{#N/A,#N/A,FALSE,"SOURCES";#N/A,#N/A,FALSE,"RESULTS OF OPER";#N/A,#N/A,FALSE,"CAP COSTS";#N/A,#N/A,FALSE,"STD MEASURE";#N/A,#N/A,FALSE,"CHANGES STD";#N/A,#N/A,FALSE,"LENERGIA[STDM]";#N/A,#N/A,FALSE,"PRICE ADJMT";#N/A,#N/A,FALSE,"COST INCURRED"}</definedName>
    <definedName name="wrn.fasb69." localSheetId="2" hidden="1">{#N/A,#N/A,FALSE,"SOURCES";#N/A,#N/A,FALSE,"RESULTS OF OPER";#N/A,#N/A,FALSE,"CAP COSTS";#N/A,#N/A,FALSE,"STD MEASURE";#N/A,#N/A,FALSE,"CHANGES STD";#N/A,#N/A,FALSE,"LENERGIA[STDM]";#N/A,#N/A,FALSE,"PRICE ADJMT";#N/A,#N/A,FALSE,"COST INCURRED"}</definedName>
    <definedName name="wrn.fasb69." localSheetId="6" hidden="1">{#N/A,#N/A,FALSE,"SOURCES";#N/A,#N/A,FALSE,"RESULTS OF OPER";#N/A,#N/A,FALSE,"CAP COSTS";#N/A,#N/A,FALSE,"STD MEASURE";#N/A,#N/A,FALSE,"CHANGES STD";#N/A,#N/A,FALSE,"LENERGIA[STDM]";#N/A,#N/A,FALSE,"PRICE ADJMT";#N/A,#N/A,FALSE,"COST INCURRED"}</definedName>
    <definedName name="wrn.fasb69." localSheetId="0" hidden="1">{#N/A,#N/A,FALSE,"SOURCES";#N/A,#N/A,FALSE,"RESULTS OF OPER";#N/A,#N/A,FALSE,"CAP COSTS";#N/A,#N/A,FALSE,"STD MEASURE";#N/A,#N/A,FALSE,"CHANGES STD";#N/A,#N/A,FALSE,"LENERGIA[STDM]";#N/A,#N/A,FALSE,"PRICE ADJMT";#N/A,#N/A,FALSE,"COST INCURRED"}</definedName>
    <definedName name="wrn.fasb69." localSheetId="4" hidden="1">{#N/A,#N/A,FALSE,"SOURCES";#N/A,#N/A,FALSE,"RESULTS OF OPER";#N/A,#N/A,FALSE,"CAP COSTS";#N/A,#N/A,FALSE,"STD MEASURE";#N/A,#N/A,FALSE,"CHANGES STD";#N/A,#N/A,FALSE,"LENERGIA[STDM]";#N/A,#N/A,FALSE,"PRICE ADJMT";#N/A,#N/A,FALSE,"COST INCURRED"}</definedName>
    <definedName name="wrn.fasb69." localSheetId="3" hidden="1">{#N/A,#N/A,FALSE,"SOURCES";#N/A,#N/A,FALSE,"RESULTS OF OPER";#N/A,#N/A,FALSE,"CAP COSTS";#N/A,#N/A,FALSE,"STD MEASURE";#N/A,#N/A,FALSE,"CHANGES STD";#N/A,#N/A,FALSE,"LENERGIA[STDM]";#N/A,#N/A,FALSE,"PRICE ADJMT";#N/A,#N/A,FALSE,"COST INCURRED"}</definedName>
    <definedName name="wrn.fasb69." localSheetId="7" hidden="1">{#N/A,#N/A,FALSE,"SOURCES";#N/A,#N/A,FALSE,"RESULTS OF OPER";#N/A,#N/A,FALSE,"CAP COSTS";#N/A,#N/A,FALSE,"STD MEASURE";#N/A,#N/A,FALSE,"CHANGES STD";#N/A,#N/A,FALSE,"LENERGIA[STDM]";#N/A,#N/A,FALSE,"PRICE ADJMT";#N/A,#N/A,FALSE,"COST INCURRED"}</definedName>
    <definedName name="wrn.fasb69." hidden="1">{#N/A,#N/A,FALSE,"SOURCES";#N/A,#N/A,FALSE,"RESULTS OF OPER";#N/A,#N/A,FALSE,"CAP COSTS";#N/A,#N/A,FALSE,"STD MEASURE";#N/A,#N/A,FALSE,"CHANGES STD";#N/A,#N/A,FALSE,"LENERGIA[STDM]";#N/A,#N/A,FALSE,"PRICE ADJMT";#N/A,#N/A,FALSE,"COST INCURRED"}</definedName>
    <definedName name="wrn.Income._.Q96." localSheetId="1" hidden="1">{#N/A,#N/A,FALSE,"Income Statement"}</definedName>
    <definedName name="wrn.Income._.Q96." localSheetId="2" hidden="1">{#N/A,#N/A,FALSE,"Income Statement"}</definedName>
    <definedName name="wrn.Income._.Q96." localSheetId="6" hidden="1">{#N/A,#N/A,FALSE,"Income Statement"}</definedName>
    <definedName name="wrn.Income._.Q96." localSheetId="0" hidden="1">{#N/A,#N/A,FALSE,"Income Statement"}</definedName>
    <definedName name="wrn.Income._.Q96." localSheetId="4" hidden="1">{#N/A,#N/A,FALSE,"Income Statement"}</definedName>
    <definedName name="wrn.Income._.Q96." localSheetId="3" hidden="1">{#N/A,#N/A,FALSE,"Income Statement"}</definedName>
    <definedName name="wrn.Income._.Q96." localSheetId="7" hidden="1">{#N/A,#N/A,FALSE,"Income Statement"}</definedName>
    <definedName name="wrn.Income._.Q96." hidden="1">{#N/A,#N/A,FALSE,"Income Statement"}</definedName>
    <definedName name="wrn.Income._.Q97." localSheetId="1" hidden="1">{#N/A,#N/A,FALSE,"Income Statement"}</definedName>
    <definedName name="wrn.Income._.Q97." localSheetId="2" hidden="1">{#N/A,#N/A,FALSE,"Income Statement"}</definedName>
    <definedName name="wrn.Income._.Q97." localSheetId="6" hidden="1">{#N/A,#N/A,FALSE,"Income Statement"}</definedName>
    <definedName name="wrn.Income._.Q97." localSheetId="0" hidden="1">{#N/A,#N/A,FALSE,"Income Statement"}</definedName>
    <definedName name="wrn.Income._.Q97." localSheetId="4" hidden="1">{#N/A,#N/A,FALSE,"Income Statement"}</definedName>
    <definedName name="wrn.Income._.Q97." localSheetId="3" hidden="1">{#N/A,#N/A,FALSE,"Income Statement"}</definedName>
    <definedName name="wrn.Income._.Q97." localSheetId="7" hidden="1">{#N/A,#N/A,FALSE,"Income Statement"}</definedName>
    <definedName name="wrn.Income._.Q97." hidden="1">{#N/A,#N/A,FALSE,"Income Statement"}</definedName>
    <definedName name="wrn.Income._.Years." localSheetId="1" hidden="1">{#N/A,#N/A,FALSE,"Income Statement"}</definedName>
    <definedName name="wrn.Income._.Years." localSheetId="2" hidden="1">{#N/A,#N/A,FALSE,"Income Statement"}</definedName>
    <definedName name="wrn.Income._.Years." localSheetId="6" hidden="1">{#N/A,#N/A,FALSE,"Income Statement"}</definedName>
    <definedName name="wrn.Income._.Years." localSheetId="0" hidden="1">{#N/A,#N/A,FALSE,"Income Statement"}</definedName>
    <definedName name="wrn.Income._.Years." localSheetId="4" hidden="1">{#N/A,#N/A,FALSE,"Income Statement"}</definedName>
    <definedName name="wrn.Income._.Years." localSheetId="3" hidden="1">{#N/A,#N/A,FALSE,"Income Statement"}</definedName>
    <definedName name="wrn.Income._.Years." localSheetId="7" hidden="1">{#N/A,#N/A,FALSE,"Income Statement"}</definedName>
    <definedName name="wrn.Income._.Years." hidden="1">{#N/A,#N/A,FALSE,"Income Statement"}</definedName>
    <definedName name="wrn.India." localSheetId="1" hidden="1">{"India",#N/A,FALSE,"India"}</definedName>
    <definedName name="wrn.India." localSheetId="2" hidden="1">{"India",#N/A,FALSE,"India"}</definedName>
    <definedName name="wrn.India." localSheetId="6" hidden="1">{"India",#N/A,FALSE,"India"}</definedName>
    <definedName name="wrn.India." localSheetId="0" hidden="1">{"India",#N/A,FALSE,"India"}</definedName>
    <definedName name="wrn.India." localSheetId="4" hidden="1">{"India",#N/A,FALSE,"India"}</definedName>
    <definedName name="wrn.India." localSheetId="3" hidden="1">{"India",#N/A,FALSE,"India"}</definedName>
    <definedName name="wrn.India." localSheetId="7" hidden="1">{"India",#N/A,FALSE,"India"}</definedName>
    <definedName name="wrn.India." hidden="1">{"India",#N/A,FALSE,"India"}</definedName>
    <definedName name="wrn.IS._.All." localSheetId="1" hidden="1">{"IS Q95",#N/A,FALSE,"C";"IS Q96",#N/A,FALSE,"C";"IS Years",#N/A,FALSE,"C"}</definedName>
    <definedName name="wrn.IS._.All." localSheetId="2" hidden="1">{"IS Q95",#N/A,FALSE,"C";"IS Q96",#N/A,FALSE,"C";"IS Years",#N/A,FALSE,"C"}</definedName>
    <definedName name="wrn.IS._.All." localSheetId="6" hidden="1">{"IS Q95",#N/A,FALSE,"C";"IS Q96",#N/A,FALSE,"C";"IS Years",#N/A,FALSE,"C"}</definedName>
    <definedName name="wrn.IS._.All." localSheetId="0" hidden="1">{"IS Q95",#N/A,FALSE,"C";"IS Q96",#N/A,FALSE,"C";"IS Years",#N/A,FALSE,"C"}</definedName>
    <definedName name="wrn.IS._.All." localSheetId="4" hidden="1">{"IS Q95",#N/A,FALSE,"C";"IS Q96",#N/A,FALSE,"C";"IS Years",#N/A,FALSE,"C"}</definedName>
    <definedName name="wrn.IS._.All." localSheetId="3" hidden="1">{"IS Q95",#N/A,FALSE,"C";"IS Q96",#N/A,FALSE,"C";"IS Years",#N/A,FALSE,"C"}</definedName>
    <definedName name="wrn.IS._.All." localSheetId="7" hidden="1">{"IS Q95",#N/A,FALSE,"C";"IS Q96",#N/A,FALSE,"C";"IS Years",#N/A,FALSE,"C"}</definedName>
    <definedName name="wrn.IS._.All." hidden="1">{"IS Q95",#N/A,FALSE,"C";"IS Q96",#N/A,FALSE,"C";"IS Years",#N/A,FALSE,"C"}</definedName>
    <definedName name="wrn.IS._.Annual." localSheetId="1" hidden="1">{"IS Annual",#N/A,FALSE,"Income Statement"}</definedName>
    <definedName name="wrn.IS._.Annual." localSheetId="2" hidden="1">{"IS Annual",#N/A,FALSE,"Income Statement"}</definedName>
    <definedName name="wrn.IS._.Annual." localSheetId="6" hidden="1">{"IS Annual",#N/A,FALSE,"Income Statement"}</definedName>
    <definedName name="wrn.IS._.Annual." localSheetId="0" hidden="1">{"IS Annual",#N/A,FALSE,"Income Statement"}</definedName>
    <definedName name="wrn.IS._.Annual." localSheetId="4" hidden="1">{"IS Annual",#N/A,FALSE,"Income Statement"}</definedName>
    <definedName name="wrn.IS._.Annual." localSheetId="3" hidden="1">{"IS Annual",#N/A,FALSE,"Income Statement"}</definedName>
    <definedName name="wrn.IS._.Annual." localSheetId="7" hidden="1">{"IS Annual",#N/A,FALSE,"Income Statement"}</definedName>
    <definedName name="wrn.IS._.Annual." hidden="1">{"IS Annual",#N/A,FALSE,"Income Statement"}</definedName>
    <definedName name="wrn.IS._.Q._.96." localSheetId="1" hidden="1">{"IS Q 96",#N/A,FALSE,"C"}</definedName>
    <definedName name="wrn.IS._.Q._.96." localSheetId="2" hidden="1">{"IS Q 96",#N/A,FALSE,"C"}</definedName>
    <definedName name="wrn.IS._.Q._.96." localSheetId="6" hidden="1">{"IS Q 96",#N/A,FALSE,"C"}</definedName>
    <definedName name="wrn.IS._.Q._.96." localSheetId="0" hidden="1">{"IS Q 96",#N/A,FALSE,"C"}</definedName>
    <definedName name="wrn.IS._.Q._.96." localSheetId="4" hidden="1">{"IS Q 96",#N/A,FALSE,"C"}</definedName>
    <definedName name="wrn.IS._.Q._.96." localSheetId="3" hidden="1">{"IS Q 96",#N/A,FALSE,"C"}</definedName>
    <definedName name="wrn.IS._.Q._.96." localSheetId="7" hidden="1">{"IS Q 96",#N/A,FALSE,"C"}</definedName>
    <definedName name="wrn.IS._.Q._.96." hidden="1">{"IS Q 96",#N/A,FALSE,"C"}</definedName>
    <definedName name="wrn.IS._.Q95." localSheetId="1" hidden="1">{"IS Q95",#N/A,FALSE,"C"}</definedName>
    <definedName name="wrn.IS._.Q95." localSheetId="2" hidden="1">{"IS Q95",#N/A,FALSE,"C"}</definedName>
    <definedName name="wrn.IS._.Q95." localSheetId="6" hidden="1">{"IS Q95",#N/A,FALSE,"C"}</definedName>
    <definedName name="wrn.IS._.Q95." localSheetId="0" hidden="1">{"IS Q95",#N/A,FALSE,"C"}</definedName>
    <definedName name="wrn.IS._.Q95." localSheetId="4" hidden="1">{"IS Q95",#N/A,FALSE,"C"}</definedName>
    <definedName name="wrn.IS._.Q95." localSheetId="3" hidden="1">{"IS Q95",#N/A,FALSE,"C"}</definedName>
    <definedName name="wrn.IS._.Q95." localSheetId="7" hidden="1">{"IS Q95",#N/A,FALSE,"C"}</definedName>
    <definedName name="wrn.IS._.Q95." hidden="1">{"IS Q95",#N/A,FALSE,"C"}</definedName>
    <definedName name="wrn.IS._.Q96." localSheetId="1" hidden="1">{"IS Q96",#N/A,FALSE,"C"}</definedName>
    <definedName name="wrn.IS._.Q96." localSheetId="2" hidden="1">{"IS Q96",#N/A,FALSE,"C"}</definedName>
    <definedName name="wrn.IS._.Q96." localSheetId="6" hidden="1">{"IS Q96",#N/A,FALSE,"C"}</definedName>
    <definedName name="wrn.IS._.Q96." localSheetId="0" hidden="1">{"IS Q96",#N/A,FALSE,"C"}</definedName>
    <definedName name="wrn.IS._.Q96." localSheetId="4" hidden="1">{"IS Q96",#N/A,FALSE,"C"}</definedName>
    <definedName name="wrn.IS._.Q96." localSheetId="3" hidden="1">{"IS Q96",#N/A,FALSE,"C"}</definedName>
    <definedName name="wrn.IS._.Q96." localSheetId="7" hidden="1">{"IS Q96",#N/A,FALSE,"C"}</definedName>
    <definedName name="wrn.IS._.Q96." hidden="1">{"IS Q96",#N/A,FALSE,"C"}</definedName>
    <definedName name="wrn.IS._.Q97." localSheetId="1" hidden="1">{"IS Q97",#N/A,FALSE,"C"}</definedName>
    <definedName name="wrn.IS._.Q97." localSheetId="2" hidden="1">{"IS Q97",#N/A,FALSE,"C"}</definedName>
    <definedName name="wrn.IS._.Q97." localSheetId="6" hidden="1">{"IS Q97",#N/A,FALSE,"C"}</definedName>
    <definedName name="wrn.IS._.Q97." localSheetId="0" hidden="1">{"IS Q97",#N/A,FALSE,"C"}</definedName>
    <definedName name="wrn.IS._.Q97." localSheetId="4" hidden="1">{"IS Q97",#N/A,FALSE,"C"}</definedName>
    <definedName name="wrn.IS._.Q97." localSheetId="3" hidden="1">{"IS Q97",#N/A,FALSE,"C"}</definedName>
    <definedName name="wrn.IS._.Q97." localSheetId="7" hidden="1">{"IS Q97",#N/A,FALSE,"C"}</definedName>
    <definedName name="wrn.IS._.Q97." hidden="1">{"IS Q97",#N/A,FALSE,"C"}</definedName>
    <definedName name="wrn.IS._.Qtr.." localSheetId="1" hidden="1">{"IS Qtr.",#N/A,FALSE,"Income Statement"}</definedName>
    <definedName name="wrn.IS._.Qtr.." localSheetId="2" hidden="1">{"IS Qtr.",#N/A,FALSE,"Income Statement"}</definedName>
    <definedName name="wrn.IS._.Qtr.." localSheetId="6" hidden="1">{"IS Qtr.",#N/A,FALSE,"Income Statement"}</definedName>
    <definedName name="wrn.IS._.Qtr.." localSheetId="0" hidden="1">{"IS Qtr.",#N/A,FALSE,"Income Statement"}</definedName>
    <definedName name="wrn.IS._.Qtr.." localSheetId="4" hidden="1">{"IS Qtr.",#N/A,FALSE,"Income Statement"}</definedName>
    <definedName name="wrn.IS._.Qtr.." localSheetId="3" hidden="1">{"IS Qtr.",#N/A,FALSE,"Income Statement"}</definedName>
    <definedName name="wrn.IS._.Qtr.." localSheetId="7" hidden="1">{"IS Qtr.",#N/A,FALSE,"Income Statement"}</definedName>
    <definedName name="wrn.IS._.Qtr.." hidden="1">{"IS Qtr.",#N/A,FALSE,"Income Statement"}</definedName>
    <definedName name="wrn.IS._.Quarterly." localSheetId="1" hidden="1">{"IS 96Q",#N/A,FALSE,"Income Statement";"IS 97Q",#N/A,FALSE,"Income Statement"}</definedName>
    <definedName name="wrn.IS._.Quarterly." localSheetId="2" hidden="1">{"IS 96Q",#N/A,FALSE,"Income Statement";"IS 97Q",#N/A,FALSE,"Income Statement"}</definedName>
    <definedName name="wrn.IS._.Quarterly." localSheetId="6" hidden="1">{"IS 96Q",#N/A,FALSE,"Income Statement";"IS 97Q",#N/A,FALSE,"Income Statement"}</definedName>
    <definedName name="wrn.IS._.Quarterly." localSheetId="0" hidden="1">{"IS 96Q",#N/A,FALSE,"Income Statement";"IS 97Q",#N/A,FALSE,"Income Statement"}</definedName>
    <definedName name="wrn.IS._.Quarterly." localSheetId="4" hidden="1">{"IS 96Q",#N/A,FALSE,"Income Statement";"IS 97Q",#N/A,FALSE,"Income Statement"}</definedName>
    <definedName name="wrn.IS._.Quarterly." localSheetId="3" hidden="1">{"IS 96Q",#N/A,FALSE,"Income Statement";"IS 97Q",#N/A,FALSE,"Income Statement"}</definedName>
    <definedName name="wrn.IS._.Quarterly." localSheetId="7" hidden="1">{"IS 96Q",#N/A,FALSE,"Income Statement";"IS 97Q",#N/A,FALSE,"Income Statement"}</definedName>
    <definedName name="wrn.IS._.Quarterly." hidden="1">{"IS 96Q",#N/A,FALSE,"Income Statement";"IS 97Q",#N/A,FALSE,"Income Statement"}</definedName>
    <definedName name="wrn.IS._.Yearly." localSheetId="1" hidden="1">{"IS Years",#N/A,FALSE,"Income Statement"}</definedName>
    <definedName name="wrn.IS._.Yearly." localSheetId="2" hidden="1">{"IS Years",#N/A,FALSE,"Income Statement"}</definedName>
    <definedName name="wrn.IS._.Yearly." localSheetId="6" hidden="1">{"IS Years",#N/A,FALSE,"Income Statement"}</definedName>
    <definedName name="wrn.IS._.Yearly." localSheetId="0" hidden="1">{"IS Years",#N/A,FALSE,"Income Statement"}</definedName>
    <definedName name="wrn.IS._.Yearly." localSheetId="4" hidden="1">{"IS Years",#N/A,FALSE,"Income Statement"}</definedName>
    <definedName name="wrn.IS._.Yearly." localSheetId="3" hidden="1">{"IS Years",#N/A,FALSE,"Income Statement"}</definedName>
    <definedName name="wrn.IS._.Yearly." localSheetId="7" hidden="1">{"IS Years",#N/A,FALSE,"Income Statement"}</definedName>
    <definedName name="wrn.IS._.Yearly." hidden="1">{"IS Years",#N/A,FALSE,"Income Statement"}</definedName>
    <definedName name="wrn.IS._.Years." localSheetId="1" hidden="1">{"IS Years",#N/A,FALSE,"C"}</definedName>
    <definedName name="wrn.IS._.Years." localSheetId="2" hidden="1">{"IS Years",#N/A,FALSE,"C"}</definedName>
    <definedName name="wrn.IS._.Years." localSheetId="6" hidden="1">{"IS Years",#N/A,FALSE,"C"}</definedName>
    <definedName name="wrn.IS._.Years." localSheetId="0" hidden="1">{"IS Years",#N/A,FALSE,"C"}</definedName>
    <definedName name="wrn.IS._.Years." localSheetId="4" hidden="1">{"IS Years",#N/A,FALSE,"C"}</definedName>
    <definedName name="wrn.IS._.Years." localSheetId="3" hidden="1">{"IS Years",#N/A,FALSE,"C"}</definedName>
    <definedName name="wrn.IS._.Years." localSheetId="7" hidden="1">{"IS Years",#N/A,FALSE,"C"}</definedName>
    <definedName name="wrn.IS._.Years." hidden="1">{"IS Years",#N/A,FALSE,"C"}</definedName>
    <definedName name="wrn.JODM._.Graphs." localSheetId="1" hidden="1">{"graph",#N/A,FALSE,"WWJU";"graph",#N/A,FALSE,"WWSEM";"graph",#N/A,FALSE,"GOMJU";"graph",#N/A,FALSE,"GOMSEM";"graph",#N/A,FALSE,"NSJU";"graph",#N/A,FALSE,"NSSEM";"graph",#N/A,FALSE,"WAJU";"graph",#N/A,FALSE,"STOCKPRI";"graph",#N/A,FALSE,"CFTEV";"graph",#N/A,FALSE,"NAV-RCV";"graph",#N/A,FALSE,"CRUDEWW"}</definedName>
    <definedName name="wrn.JODM._.Graphs." localSheetId="2" hidden="1">{"graph",#N/A,FALSE,"WWJU";"graph",#N/A,FALSE,"WWSEM";"graph",#N/A,FALSE,"GOMJU";"graph",#N/A,FALSE,"GOMSEM";"graph",#N/A,FALSE,"NSJU";"graph",#N/A,FALSE,"NSSEM";"graph",#N/A,FALSE,"WAJU";"graph",#N/A,FALSE,"STOCKPRI";"graph",#N/A,FALSE,"CFTEV";"graph",#N/A,FALSE,"NAV-RCV";"graph",#N/A,FALSE,"CRUDEWW"}</definedName>
    <definedName name="wrn.JODM._.Graphs." localSheetId="6" hidden="1">{"graph",#N/A,FALSE,"WWJU";"graph",#N/A,FALSE,"WWSEM";"graph",#N/A,FALSE,"GOMJU";"graph",#N/A,FALSE,"GOMSEM";"graph",#N/A,FALSE,"NSJU";"graph",#N/A,FALSE,"NSSEM";"graph",#N/A,FALSE,"WAJU";"graph",#N/A,FALSE,"STOCKPRI";"graph",#N/A,FALSE,"CFTEV";"graph",#N/A,FALSE,"NAV-RCV";"graph",#N/A,FALSE,"CRUDEWW"}</definedName>
    <definedName name="wrn.JODM._.Graphs." localSheetId="0" hidden="1">{"graph",#N/A,FALSE,"WWJU";"graph",#N/A,FALSE,"WWSEM";"graph",#N/A,FALSE,"GOMJU";"graph",#N/A,FALSE,"GOMSEM";"graph",#N/A,FALSE,"NSJU";"graph",#N/A,FALSE,"NSSEM";"graph",#N/A,FALSE,"WAJU";"graph",#N/A,FALSE,"STOCKPRI";"graph",#N/A,FALSE,"CFTEV";"graph",#N/A,FALSE,"NAV-RCV";"graph",#N/A,FALSE,"CRUDEWW"}</definedName>
    <definedName name="wrn.JODM._.Graphs." localSheetId="4" hidden="1">{"graph",#N/A,FALSE,"WWJU";"graph",#N/A,FALSE,"WWSEM";"graph",#N/A,FALSE,"GOMJU";"graph",#N/A,FALSE,"GOMSEM";"graph",#N/A,FALSE,"NSJU";"graph",#N/A,FALSE,"NSSEM";"graph",#N/A,FALSE,"WAJU";"graph",#N/A,FALSE,"STOCKPRI";"graph",#N/A,FALSE,"CFTEV";"graph",#N/A,FALSE,"NAV-RCV";"graph",#N/A,FALSE,"CRUDEWW"}</definedName>
    <definedName name="wrn.JODM._.Graphs." localSheetId="3" hidden="1">{"graph",#N/A,FALSE,"WWJU";"graph",#N/A,FALSE,"WWSEM";"graph",#N/A,FALSE,"GOMJU";"graph",#N/A,FALSE,"GOMSEM";"graph",#N/A,FALSE,"NSJU";"graph",#N/A,FALSE,"NSSEM";"graph",#N/A,FALSE,"WAJU";"graph",#N/A,FALSE,"STOCKPRI";"graph",#N/A,FALSE,"CFTEV";"graph",#N/A,FALSE,"NAV-RCV";"graph",#N/A,FALSE,"CRUDEWW"}</definedName>
    <definedName name="wrn.JODM._.Graphs." localSheetId="7" hidden="1">{"graph",#N/A,FALSE,"WWJU";"graph",#N/A,FALSE,"WWSEM";"graph",#N/A,FALSE,"GOMJU";"graph",#N/A,FALSE,"GOMSEM";"graph",#N/A,FALSE,"NSJU";"graph",#N/A,FALSE,"NSSEM";"graph",#N/A,FALSE,"WAJU";"graph",#N/A,FALSE,"STOCKPRI";"graph",#N/A,FALSE,"CFTEV";"graph",#N/A,FALSE,"NAV-RCV";"graph",#N/A,FALSE,"CRUDEWW"}</definedName>
    <definedName name="wrn.JODM._.Graphs." hidden="1">{"graph",#N/A,FALSE,"WWJU";"graph",#N/A,FALSE,"WWSEM";"graph",#N/A,FALSE,"GOMJU";"graph",#N/A,FALSE,"GOMSEM";"graph",#N/A,FALSE,"NSJU";"graph",#N/A,FALSE,"NSSEM";"graph",#N/A,FALSE,"WAJU";"graph",#N/A,FALSE,"STOCKPRI";"graph",#N/A,FALSE,"CFTEV";"graph",#N/A,FALSE,"NAV-RCV";"graph",#N/A,FALSE,"CRUDEWW"}</definedName>
    <definedName name="wrn.Main._.Fields." localSheetId="1"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2"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6"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0"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4"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3"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localSheetId="7"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in._.Fields." hidden="1">{"Total",#N/A,FALSE,"Laurel";"PDP",#N/A,FALSE,"Laurel";"PNP",#N/A,FALSE,"Laurel";"PUD",#N/A,FALSE,"Laurel";"Total",#N/A,FALSE,"Summerland";"Prob",#N/A,FALSE,"Laurel";"PDP",#N/A,FALSE,"Summerland";"PNP",#N/A,FALSE,"Summerland";"PUD",#N/A,FALSE,"Summerland";"Prob",#N/A,FALSE,"Summerland";"Total",#N/A,FALSE,"Soso";"PDP",#N/A,FALSE,"Soso";"PNP",#N/A,FALSE,"Soso";"PUD",#N/A,FALSE,"Soso";"Prob",#N/A,FALSE,"Soso";"Total",#N/A,FALSE,"Martinville";"PDP",#N/A,FALSE,"Martinville";"PNP",#N/A,FALSE,"Martinville";"PUD",#N/A,FALSE,"Martinville";"Prob",#N/A,FALSE,"Martinville";"Total",#N/A,FALSE,"Brookhaven";"PDP",#N/A,FALSE,"Brookhaven";"PNP",#N/A,FALSE,"Brookhaven";"PUD",#N/A,FALSE,"Brookhaven";"Prob",#N/A,FALSE,"Brookhaven";"Total",#N/A,FALSE,"Monroe";"PDP",#N/A,FALSE,"Monroe";"PNP",#N/A,FALSE,"Monroe";"PUD",#N/A,FALSE,"Monroe";"Prob",#N/A,FALSE,"Monroe"}</definedName>
    <definedName name="wrn.Marketing._.Programs." localSheetId="1" hidden="1">{"Marketing",#N/A,FALSE,"Marketing Programs"}</definedName>
    <definedName name="wrn.Marketing._.Programs." localSheetId="2" hidden="1">{"Marketing",#N/A,FALSE,"Marketing Programs"}</definedName>
    <definedName name="wrn.Marketing._.Programs." localSheetId="6" hidden="1">{"Marketing",#N/A,FALSE,"Marketing Programs"}</definedName>
    <definedName name="wrn.Marketing._.Programs." localSheetId="0" hidden="1">{"Marketing",#N/A,FALSE,"Marketing Programs"}</definedName>
    <definedName name="wrn.Marketing._.Programs." localSheetId="4" hidden="1">{"Marketing",#N/A,FALSE,"Marketing Programs"}</definedName>
    <definedName name="wrn.Marketing._.Programs." localSheetId="3" hidden="1">{"Marketing",#N/A,FALSE,"Marketing Programs"}</definedName>
    <definedName name="wrn.Marketing._.Programs." localSheetId="7" hidden="1">{"Marketing",#N/A,FALSE,"Marketing Programs"}</definedName>
    <definedName name="wrn.Marketing._.Programs." hidden="1">{"Marketing",#N/A,FALSE,"Marketing Programs"}</definedName>
    <definedName name="wrn.Net._.Backs." localSheetId="1" hidden="1">{"Net Backs",#N/A,FALSE,"Net Backs"}</definedName>
    <definedName name="wrn.Net._.Backs." localSheetId="2" hidden="1">{"Net Backs",#N/A,FALSE,"Net Backs"}</definedName>
    <definedName name="wrn.Net._.Backs." localSheetId="6" hidden="1">{"Net Backs",#N/A,FALSE,"Net Backs"}</definedName>
    <definedName name="wrn.Net._.Backs." localSheetId="0" hidden="1">{"Net Backs",#N/A,FALSE,"Net Backs"}</definedName>
    <definedName name="wrn.Net._.Backs." localSheetId="4" hidden="1">{"Net Backs",#N/A,FALSE,"Net Backs"}</definedName>
    <definedName name="wrn.Net._.Backs." localSheetId="3" hidden="1">{"Net Backs",#N/A,FALSE,"Net Backs"}</definedName>
    <definedName name="wrn.Net._.Backs." localSheetId="7" hidden="1">{"Net Backs",#N/A,FALSE,"Net Backs"}</definedName>
    <definedName name="wrn.Net._.Backs." hidden="1">{"Net Backs",#N/A,FALSE,"Net Backs"}</definedName>
    <definedName name="wrn.Netbacks." localSheetId="1" hidden="1">{"Netbacks",#N/A,FALSE,"B"}</definedName>
    <definedName name="wrn.Netbacks." localSheetId="2" hidden="1">{"Netbacks",#N/A,FALSE,"B"}</definedName>
    <definedName name="wrn.Netbacks." localSheetId="6" hidden="1">{"Netbacks",#N/A,FALSE,"B"}</definedName>
    <definedName name="wrn.Netbacks." localSheetId="0" hidden="1">{"Netbacks",#N/A,FALSE,"B"}</definedName>
    <definedName name="wrn.Netbacks." localSheetId="4" hidden="1">{"Netbacks",#N/A,FALSE,"B"}</definedName>
    <definedName name="wrn.Netbacks." localSheetId="3" hidden="1">{"Netbacks",#N/A,FALSE,"B"}</definedName>
    <definedName name="wrn.Netbacks." localSheetId="7" hidden="1">{"Netbacks",#N/A,FALSE,"B"}</definedName>
    <definedName name="wrn.Netbacks." hidden="1">{"Netbacks",#N/A,FALSE,"B"}</definedName>
    <definedName name="wrn.New._.NAV." localSheetId="1" hidden="1">{"New NAV",#N/A,FALSE,"New NAV"}</definedName>
    <definedName name="wrn.New._.NAV." localSheetId="2" hidden="1">{"New NAV",#N/A,FALSE,"New NAV"}</definedName>
    <definedName name="wrn.New._.NAV." localSheetId="6" hidden="1">{"New NAV",#N/A,FALSE,"New NAV"}</definedName>
    <definedName name="wrn.New._.NAV." localSheetId="0" hidden="1">{"New NAV",#N/A,FALSE,"New NAV"}</definedName>
    <definedName name="wrn.New._.NAV." localSheetId="4" hidden="1">{"New NAV",#N/A,FALSE,"New NAV"}</definedName>
    <definedName name="wrn.New._.NAV." localSheetId="3" hidden="1">{"New NAV",#N/A,FALSE,"New NAV"}</definedName>
    <definedName name="wrn.New._.NAV." localSheetId="7" hidden="1">{"New NAV",#N/A,FALSE,"New NAV"}</definedName>
    <definedName name="wrn.New._.NAV." hidden="1">{"New NAV",#N/A,FALSE,"New NAV"}</definedName>
    <definedName name="wrn.Operating._.Statistics." localSheetId="1" hidden="1">{"Operating Statictics",#N/A,FALSE,"Operating Statistics"}</definedName>
    <definedName name="wrn.Operating._.Statistics." localSheetId="2" hidden="1">{"Operating Statictics",#N/A,FALSE,"Operating Statistics"}</definedName>
    <definedName name="wrn.Operating._.Statistics." localSheetId="6" hidden="1">{"Operating Statictics",#N/A,FALSE,"Operating Statistics"}</definedName>
    <definedName name="wrn.Operating._.Statistics." localSheetId="0" hidden="1">{"Operating Statictics",#N/A,FALSE,"Operating Statistics"}</definedName>
    <definedName name="wrn.Operating._.Statistics." localSheetId="4" hidden="1">{"Operating Statictics",#N/A,FALSE,"Operating Statistics"}</definedName>
    <definedName name="wrn.Operating._.Statistics." localSheetId="3" hidden="1">{"Operating Statictics",#N/A,FALSE,"Operating Statistics"}</definedName>
    <definedName name="wrn.Operating._.Statistics." localSheetId="7" hidden="1">{"Operating Statictics",#N/A,FALSE,"Operating Statistics"}</definedName>
    <definedName name="wrn.Operating._.Statistics." hidden="1">{"Operating Statictics",#N/A,FALSE,"Operating Statistics"}</definedName>
    <definedName name="wrn.Other._.Foreign." localSheetId="1" hidden="1">{"Other Foreign",#N/A,FALSE,"Other For."}</definedName>
    <definedName name="wrn.Other._.Foreign." localSheetId="2" hidden="1">{"Other Foreign",#N/A,FALSE,"Other For."}</definedName>
    <definedName name="wrn.Other._.Foreign." localSheetId="6" hidden="1">{"Other Foreign",#N/A,FALSE,"Other For."}</definedName>
    <definedName name="wrn.Other._.Foreign." localSheetId="0" hidden="1">{"Other Foreign",#N/A,FALSE,"Other For."}</definedName>
    <definedName name="wrn.Other._.Foreign." localSheetId="4" hidden="1">{"Other Foreign",#N/A,FALSE,"Other For."}</definedName>
    <definedName name="wrn.Other._.Foreign." localSheetId="3" hidden="1">{"Other Foreign",#N/A,FALSE,"Other For."}</definedName>
    <definedName name="wrn.Other._.Foreign." localSheetId="7" hidden="1">{"Other Foreign",#N/A,FALSE,"Other For."}</definedName>
    <definedName name="wrn.Other._.Foreign." hidden="1">{"Other Foreign",#N/A,FALSE,"Other For."}</definedName>
    <definedName name="wrn.Print._.All." localSheetId="1" hidden="1">{"Production Profile",#N/A,FALSE,"Production";"Cadispa SA",#N/A,FALSE,"Cadispa SA";"Corporate Profile",#N/A,FALSE,"D";"IS Q96",#N/A,FALSE,"C";"IS Q97",#N/A,FALSE,"C";"IS Years",#N/A,FALSE,"C";"Netbacks",#N/A,FALSE,"B"}</definedName>
    <definedName name="wrn.Print._.All." localSheetId="2" hidden="1">{"Production Profile",#N/A,FALSE,"Production";"Cadispa SA",#N/A,FALSE,"Cadispa SA";"Corporate Profile",#N/A,FALSE,"D";"IS Q96",#N/A,FALSE,"C";"IS Q97",#N/A,FALSE,"C";"IS Years",#N/A,FALSE,"C";"Netbacks",#N/A,FALSE,"B"}</definedName>
    <definedName name="wrn.Print._.All." localSheetId="6" hidden="1">{"Production Profile",#N/A,FALSE,"Production";"Cadispa SA",#N/A,FALSE,"Cadispa SA";"Corporate Profile",#N/A,FALSE,"D";"IS Q96",#N/A,FALSE,"C";"IS Q97",#N/A,FALSE,"C";"IS Years",#N/A,FALSE,"C";"Netbacks",#N/A,FALSE,"B"}</definedName>
    <definedName name="wrn.Print._.All." localSheetId="0" hidden="1">{"Production Profile",#N/A,FALSE,"Production";"Cadispa SA",#N/A,FALSE,"Cadispa SA";"Corporate Profile",#N/A,FALSE,"D";"IS Q96",#N/A,FALSE,"C";"IS Q97",#N/A,FALSE,"C";"IS Years",#N/A,FALSE,"C";"Netbacks",#N/A,FALSE,"B"}</definedName>
    <definedName name="wrn.Print._.All." localSheetId="4" hidden="1">{"Production Profile",#N/A,FALSE,"Production";"Cadispa SA",#N/A,FALSE,"Cadispa SA";"Corporate Profile",#N/A,FALSE,"D";"IS Q96",#N/A,FALSE,"C";"IS Q97",#N/A,FALSE,"C";"IS Years",#N/A,FALSE,"C";"Netbacks",#N/A,FALSE,"B"}</definedName>
    <definedName name="wrn.Print._.All." localSheetId="3" hidden="1">{"Production Profile",#N/A,FALSE,"Production";"Cadispa SA",#N/A,FALSE,"Cadispa SA";"Corporate Profile",#N/A,FALSE,"D";"IS Q96",#N/A,FALSE,"C";"IS Q97",#N/A,FALSE,"C";"IS Years",#N/A,FALSE,"C";"Netbacks",#N/A,FALSE,"B"}</definedName>
    <definedName name="wrn.Print._.All." localSheetId="7" hidden="1">{"Production Profile",#N/A,FALSE,"Production";"Cadispa SA",#N/A,FALSE,"Cadispa SA";"Corporate Profile",#N/A,FALSE,"D";"IS Q96",#N/A,FALSE,"C";"IS Q97",#N/A,FALSE,"C";"IS Years",#N/A,FALSE,"C";"Netbacks",#N/A,FALSE,"B"}</definedName>
    <definedName name="wrn.Print._.All." hidden="1">{"Production Profile",#N/A,FALSE,"Production";"Cadispa SA",#N/A,FALSE,"Cadispa SA";"Corporate Profile",#N/A,FALSE,"D";"IS Q96",#N/A,FALSE,"C";"IS Q97",#N/A,FALSE,"C";"IS Years",#N/A,FALSE,"C";"Netbacks",#N/A,FALSE,"B"}</definedName>
    <definedName name="wrn.Prod.._.Profile." localSheetId="1" hidden="1">{"Prod Pro",#N/A,FALSE,"E"}</definedName>
    <definedName name="wrn.Prod.._.Profile." localSheetId="2" hidden="1">{"Prod Pro",#N/A,FALSE,"E"}</definedName>
    <definedName name="wrn.Prod.._.Profile." localSheetId="6" hidden="1">{"Prod Pro",#N/A,FALSE,"E"}</definedName>
    <definedName name="wrn.Prod.._.Profile." localSheetId="0" hidden="1">{"Prod Pro",#N/A,FALSE,"E"}</definedName>
    <definedName name="wrn.Prod.._.Profile." localSheetId="4" hidden="1">{"Prod Pro",#N/A,FALSE,"E"}</definedName>
    <definedName name="wrn.Prod.._.Profile." localSheetId="3" hidden="1">{"Prod Pro",#N/A,FALSE,"E"}</definedName>
    <definedName name="wrn.Prod.._.Profile." localSheetId="7" hidden="1">{"Prod Pro",#N/A,FALSE,"E"}</definedName>
    <definedName name="wrn.Prod.._.Profile." hidden="1">{"Prod Pro",#N/A,FALSE,"E"}</definedName>
    <definedName name="wrn.Produciton._.Profile." localSheetId="1" hidden="1">{"Production Profile",#N/A,FALSE,"Production Profile"}</definedName>
    <definedName name="wrn.Produciton._.Profile." localSheetId="2" hidden="1">{"Production Profile",#N/A,FALSE,"Production Profile"}</definedName>
    <definedName name="wrn.Produciton._.Profile." localSheetId="6" hidden="1">{"Production Profile",#N/A,FALSE,"Production Profile"}</definedName>
    <definedName name="wrn.Produciton._.Profile." localSheetId="0" hidden="1">{"Production Profile",#N/A,FALSE,"Production Profile"}</definedName>
    <definedName name="wrn.Produciton._.Profile." localSheetId="4" hidden="1">{"Production Profile",#N/A,FALSE,"Production Profile"}</definedName>
    <definedName name="wrn.Produciton._.Profile." localSheetId="3" hidden="1">{"Production Profile",#N/A,FALSE,"Production Profile"}</definedName>
    <definedName name="wrn.Produciton._.Profile." localSheetId="7" hidden="1">{"Production Profile",#N/A,FALSE,"Production Profile"}</definedName>
    <definedName name="wrn.Produciton._.Profile." hidden="1">{"Production Profile",#N/A,FALSE,"Production Profile"}</definedName>
    <definedName name="wrn.Production._.Profile." localSheetId="1" hidden="1">{"Production Profile",#N/A,FALSE,"Production"}</definedName>
    <definedName name="wrn.Production._.Profile." localSheetId="2" hidden="1">{"Production Profile",#N/A,FALSE,"Production"}</definedName>
    <definedName name="wrn.Production._.Profile." localSheetId="6" hidden="1">{"Production Profile",#N/A,FALSE,"Production"}</definedName>
    <definedName name="wrn.Production._.Profile." localSheetId="0" hidden="1">{"Production Profile",#N/A,FALSE,"Production"}</definedName>
    <definedName name="wrn.Production._.Profile." localSheetId="4" hidden="1">{"Production Profile",#N/A,FALSE,"Production"}</definedName>
    <definedName name="wrn.Production._.Profile." localSheetId="3" hidden="1">{"Production Profile",#N/A,FALSE,"Production"}</definedName>
    <definedName name="wrn.Production._.Profile." localSheetId="7" hidden="1">{"Production Profile",#N/A,FALSE,"Production"}</definedName>
    <definedName name="wrn.Production._.Profile." hidden="1">{"Production Profile",#N/A,FALSE,"Production"}</definedName>
    <definedName name="wrn.Production._.Schedule." localSheetId="1" hidden="1">{"Production Schedule",#N/A,FALSE,"Production Schedule"}</definedName>
    <definedName name="wrn.Production._.Schedule." localSheetId="2" hidden="1">{"Production Schedule",#N/A,FALSE,"Production Schedule"}</definedName>
    <definedName name="wrn.Production._.Schedule." localSheetId="6" hidden="1">{"Production Schedule",#N/A,FALSE,"Production Schedule"}</definedName>
    <definedName name="wrn.Production._.Schedule." localSheetId="0" hidden="1">{"Production Schedule",#N/A,FALSE,"Production Schedule"}</definedName>
    <definedName name="wrn.Production._.Schedule." localSheetId="4" hidden="1">{"Production Schedule",#N/A,FALSE,"Production Schedule"}</definedName>
    <definedName name="wrn.Production._.Schedule." localSheetId="3" hidden="1">{"Production Schedule",#N/A,FALSE,"Production Schedule"}</definedName>
    <definedName name="wrn.Production._.Schedule." localSheetId="7" hidden="1">{"Production Schedule",#N/A,FALSE,"Production Schedule"}</definedName>
    <definedName name="wrn.Production._.Schedule." hidden="1">{"Production Schedule",#N/A,FALSE,"Production Schedule"}</definedName>
    <definedName name="wrn.Refining." localSheetId="1" hidden="1">{"Refining",#N/A,FALSE,"Refining"}</definedName>
    <definedName name="wrn.Refining." localSheetId="2" hidden="1">{"Refining",#N/A,FALSE,"Refining"}</definedName>
    <definedName name="wrn.Refining." localSheetId="6" hidden="1">{"Refining",#N/A,FALSE,"Refining"}</definedName>
    <definedName name="wrn.Refining." localSheetId="0" hidden="1">{"Refining",#N/A,FALSE,"Refining"}</definedName>
    <definedName name="wrn.Refining." localSheetId="4" hidden="1">{"Refining",#N/A,FALSE,"Refining"}</definedName>
    <definedName name="wrn.Refining." localSheetId="3" hidden="1">{"Refining",#N/A,FALSE,"Refining"}</definedName>
    <definedName name="wrn.Refining." localSheetId="7" hidden="1">{"Refining",#N/A,FALSE,"Refining"}</definedName>
    <definedName name="wrn.Refining." hidden="1">{"Refining",#N/A,FALSE,"Refining"}</definedName>
    <definedName name="wrn.Robert." localSheetId="1" hidden="1">{"ROR",#N/A,FALSE,"CF";"Total",#N/A,FALSE,"Reserve Report";"HPDP",#N/A,FALSE,"Reserve Report";"PPDP",#N/A,FALSE,"Reserve Report";"PDNP",#N/A,FALSE,"Reserve Report";"PUD",#N/A,FALSE,"Reserve Report";"Price",#N/A,FALSE,"Reserve Report"}</definedName>
    <definedName name="wrn.Robert." localSheetId="2" hidden="1">{"ROR",#N/A,FALSE,"CF";"Total",#N/A,FALSE,"Reserve Report";"HPDP",#N/A,FALSE,"Reserve Report";"PPDP",#N/A,FALSE,"Reserve Report";"PDNP",#N/A,FALSE,"Reserve Report";"PUD",#N/A,FALSE,"Reserve Report";"Price",#N/A,FALSE,"Reserve Report"}</definedName>
    <definedName name="wrn.Robert." localSheetId="6" hidden="1">{"ROR",#N/A,FALSE,"CF";"Total",#N/A,FALSE,"Reserve Report";"HPDP",#N/A,FALSE,"Reserve Report";"PPDP",#N/A,FALSE,"Reserve Report";"PDNP",#N/A,FALSE,"Reserve Report";"PUD",#N/A,FALSE,"Reserve Report";"Price",#N/A,FALSE,"Reserve Report"}</definedName>
    <definedName name="wrn.Robert." localSheetId="0" hidden="1">{"ROR",#N/A,FALSE,"CF";"Total",#N/A,FALSE,"Reserve Report";"HPDP",#N/A,FALSE,"Reserve Report";"PPDP",#N/A,FALSE,"Reserve Report";"PDNP",#N/A,FALSE,"Reserve Report";"PUD",#N/A,FALSE,"Reserve Report";"Price",#N/A,FALSE,"Reserve Report"}</definedName>
    <definedName name="wrn.Robert." localSheetId="4" hidden="1">{"ROR",#N/A,FALSE,"CF";"Total",#N/A,FALSE,"Reserve Report";"HPDP",#N/A,FALSE,"Reserve Report";"PPDP",#N/A,FALSE,"Reserve Report";"PDNP",#N/A,FALSE,"Reserve Report";"PUD",#N/A,FALSE,"Reserve Report";"Price",#N/A,FALSE,"Reserve Report"}</definedName>
    <definedName name="wrn.Robert." localSheetId="3" hidden="1">{"ROR",#N/A,FALSE,"CF";"Total",#N/A,FALSE,"Reserve Report";"HPDP",#N/A,FALSE,"Reserve Report";"PPDP",#N/A,FALSE,"Reserve Report";"PDNP",#N/A,FALSE,"Reserve Report";"PUD",#N/A,FALSE,"Reserve Report";"Price",#N/A,FALSE,"Reserve Report"}</definedName>
    <definedName name="wrn.Robert." localSheetId="7" hidden="1">{"ROR",#N/A,FALSE,"CF";"Total",#N/A,FALSE,"Reserve Report";"HPDP",#N/A,FALSE,"Reserve Report";"PPDP",#N/A,FALSE,"Reserve Report";"PDNP",#N/A,FALSE,"Reserve Report";"PUD",#N/A,FALSE,"Reserve Report";"Price",#N/A,FALSE,"Reserve Report"}</definedName>
    <definedName name="wrn.Robert." hidden="1">{"ROR",#N/A,FALSE,"CF";"Total",#N/A,FALSE,"Reserve Report";"HPDP",#N/A,FALSE,"Reserve Report";"PPDP",#N/A,FALSE,"Reserve Report";"PDNP",#N/A,FALSE,"Reserve Report";"PUD",#N/A,FALSE,"Reserve Report";"Price",#N/A,FALSE,"Reserve Report"}</definedName>
    <definedName name="wrn.Roll._.Up._.Fields." localSheetId="1" hidden="1">{"Total",#N/A,FALSE,"Six Fields";"PDP",#N/A,FALSE,"Six Fields";"PNP",#N/A,FALSE,"Six Fields";"PUD",#N/A,FALSE,"Six Fields";"Prob",#N/A,FALSE,"Six Fields"}</definedName>
    <definedName name="wrn.Roll._.Up._.Fields." localSheetId="2" hidden="1">{"Total",#N/A,FALSE,"Six Fields";"PDP",#N/A,FALSE,"Six Fields";"PNP",#N/A,FALSE,"Six Fields";"PUD",#N/A,FALSE,"Six Fields";"Prob",#N/A,FALSE,"Six Fields"}</definedName>
    <definedName name="wrn.Roll._.Up._.Fields." localSheetId="6" hidden="1">{"Total",#N/A,FALSE,"Six Fields";"PDP",#N/A,FALSE,"Six Fields";"PNP",#N/A,FALSE,"Six Fields";"PUD",#N/A,FALSE,"Six Fields";"Prob",#N/A,FALSE,"Six Fields"}</definedName>
    <definedName name="wrn.Roll._.Up._.Fields." localSheetId="0" hidden="1">{"Total",#N/A,FALSE,"Six Fields";"PDP",#N/A,FALSE,"Six Fields";"PNP",#N/A,FALSE,"Six Fields";"PUD",#N/A,FALSE,"Six Fields";"Prob",#N/A,FALSE,"Six Fields"}</definedName>
    <definedName name="wrn.Roll._.Up._.Fields." localSheetId="4" hidden="1">{"Total",#N/A,FALSE,"Six Fields";"PDP",#N/A,FALSE,"Six Fields";"PNP",#N/A,FALSE,"Six Fields";"PUD",#N/A,FALSE,"Six Fields";"Prob",#N/A,FALSE,"Six Fields"}</definedName>
    <definedName name="wrn.Roll._.Up._.Fields." localSheetId="3" hidden="1">{"Total",#N/A,FALSE,"Six Fields";"PDP",#N/A,FALSE,"Six Fields";"PNP",#N/A,FALSE,"Six Fields";"PUD",#N/A,FALSE,"Six Fields";"Prob",#N/A,FALSE,"Six Fields"}</definedName>
    <definedName name="wrn.Roll._.Up._.Fields." localSheetId="7" hidden="1">{"Total",#N/A,FALSE,"Six Fields";"PDP",#N/A,FALSE,"Six Fields";"PNP",#N/A,FALSE,"Six Fields";"PUD",#N/A,FALSE,"Six Fields";"Prob",#N/A,FALSE,"Six Fields"}</definedName>
    <definedName name="wrn.Roll._.Up._.Fields." hidden="1">{"Total",#N/A,FALSE,"Six Fields";"PDP",#N/A,FALSE,"Six Fields";"PNP",#N/A,FALSE,"Six Fields";"PUD",#N/A,FALSE,"Six Fields";"Prob",#N/A,FALSE,"Six Fields"}</definedName>
    <definedName name="wrn.TheWholeEnchilada." localSheetId="1" hidden="1">{"CSheet",#N/A,FALSE,"C";"SmCap",#N/A,FALSE,"VAL1";"GulfCoast",#N/A,FALSE,"VAL1";"nav",#N/A,FALSE,"NAV";"Summary",#N/A,FALSE,"NAV"}</definedName>
    <definedName name="wrn.TheWholeEnchilada." localSheetId="2" hidden="1">{"CSheet",#N/A,FALSE,"C";"SmCap",#N/A,FALSE,"VAL1";"GulfCoast",#N/A,FALSE,"VAL1";"nav",#N/A,FALSE,"NAV";"Summary",#N/A,FALSE,"NAV"}</definedName>
    <definedName name="wrn.TheWholeEnchilada." localSheetId="6" hidden="1">{"CSheet",#N/A,FALSE,"C";"SmCap",#N/A,FALSE,"VAL1";"GulfCoast",#N/A,FALSE,"VAL1";"nav",#N/A,FALSE,"NAV";"Summary",#N/A,FALSE,"NAV"}</definedName>
    <definedName name="wrn.TheWholeEnchilada." localSheetId="0" hidden="1">{"CSheet",#N/A,FALSE,"C";"SmCap",#N/A,FALSE,"VAL1";"GulfCoast",#N/A,FALSE,"VAL1";"nav",#N/A,FALSE,"NAV";"Summary",#N/A,FALSE,"NAV"}</definedName>
    <definedName name="wrn.TheWholeEnchilada." localSheetId="4" hidden="1">{"CSheet",#N/A,FALSE,"C";"SmCap",#N/A,FALSE,"VAL1";"GulfCoast",#N/A,FALSE,"VAL1";"nav",#N/A,FALSE,"NAV";"Summary",#N/A,FALSE,"NAV"}</definedName>
    <definedName name="wrn.TheWholeEnchilada." localSheetId="3" hidden="1">{"CSheet",#N/A,FALSE,"C";"SmCap",#N/A,FALSE,"VAL1";"GulfCoast",#N/A,FALSE,"VAL1";"nav",#N/A,FALSE,"NAV";"Summary",#N/A,FALSE,"NAV"}</definedName>
    <definedName name="wrn.TheWholeEnchilada." localSheetId="7" hidden="1">{"CSheet",#N/A,FALSE,"C";"SmCap",#N/A,FALSE,"VAL1";"GulfCoast",#N/A,FALSE,"VAL1";"nav",#N/A,FALSE,"NAV";"Summary",#N/A,FALSE,"NAV"}</definedName>
    <definedName name="wrn.TheWholeEnchilada." hidden="1">{"CSheet",#N/A,FALSE,"C";"SmCap",#N/A,FALSE,"VAL1";"GulfCoast",#N/A,FALSE,"VAL1";"nav",#N/A,FALSE,"NAV";"Summary",#N/A,FALSE,"NAV"}</definedName>
    <definedName name="wrn.Total._.Proved." localSheetId="1" hidden="1">{"Total",#N/A,FALSE,"Reserve Report";"HPDP",#N/A,FALSE,"Reserve Report";"PPDP",#N/A,FALSE,"Reserve Report";"PDNP",#N/A,FALSE,"Reserve Report";"PUD",#N/A,FALSE,"Reserve Report"}</definedName>
    <definedName name="wrn.Total._.Proved." localSheetId="2" hidden="1">{"Total",#N/A,FALSE,"Reserve Report";"HPDP",#N/A,FALSE,"Reserve Report";"PPDP",#N/A,FALSE,"Reserve Report";"PDNP",#N/A,FALSE,"Reserve Report";"PUD",#N/A,FALSE,"Reserve Report"}</definedName>
    <definedName name="wrn.Total._.Proved." localSheetId="6" hidden="1">{"Total",#N/A,FALSE,"Reserve Report";"HPDP",#N/A,FALSE,"Reserve Report";"PPDP",#N/A,FALSE,"Reserve Report";"PDNP",#N/A,FALSE,"Reserve Report";"PUD",#N/A,FALSE,"Reserve Report"}</definedName>
    <definedName name="wrn.Total._.Proved." localSheetId="0" hidden="1">{"Total",#N/A,FALSE,"Reserve Report";"HPDP",#N/A,FALSE,"Reserve Report";"PPDP",#N/A,FALSE,"Reserve Report";"PDNP",#N/A,FALSE,"Reserve Report";"PUD",#N/A,FALSE,"Reserve Report"}</definedName>
    <definedName name="wrn.Total._.Proved." localSheetId="4" hidden="1">{"Total",#N/A,FALSE,"Reserve Report";"HPDP",#N/A,FALSE,"Reserve Report";"PPDP",#N/A,FALSE,"Reserve Report";"PDNP",#N/A,FALSE,"Reserve Report";"PUD",#N/A,FALSE,"Reserve Report"}</definedName>
    <definedName name="wrn.Total._.Proved." localSheetId="3" hidden="1">{"Total",#N/A,FALSE,"Reserve Report";"HPDP",#N/A,FALSE,"Reserve Report";"PPDP",#N/A,FALSE,"Reserve Report";"PDNP",#N/A,FALSE,"Reserve Report";"PUD",#N/A,FALSE,"Reserve Report"}</definedName>
    <definedName name="wrn.Total._.Proved." localSheetId="7" hidden="1">{"Total",#N/A,FALSE,"Reserve Report";"HPDP",#N/A,FALSE,"Reserve Report";"PPDP",#N/A,FALSE,"Reserve Report";"PDNP",#N/A,FALSE,"Reserve Report";"PUD",#N/A,FALSE,"Reserve Report"}</definedName>
    <definedName name="wrn.Total._.Proved." hidden="1">{"Total",#N/A,FALSE,"Reserve Report";"HPDP",#N/A,FALSE,"Reserve Report";"PPDP",#N/A,FALSE,"Reserve Report";"PDNP",#N/A,FALSE,"Reserve Report";"PUD",#N/A,FALSE,"Reserve Report"}</definedName>
    <definedName name="wrn.Total._.Proved._.plus._.Probable." localSheetId="1" hidden="1">{"Total",#N/A,FALSE,"Total Proved + Probable";"PDP",#N/A,FALSE,"Total Proved + Probable";"PNP",#N/A,FALSE,"Total Proved + Probable";"PUD",#N/A,FALSE,"Total Proved + Probable";"Prob",#N/A,FALSE,"Total Proved + Probable"}</definedName>
    <definedName name="wrn.Total._.Proved._.plus._.Probable." localSheetId="2" hidden="1">{"Total",#N/A,FALSE,"Total Proved + Probable";"PDP",#N/A,FALSE,"Total Proved + Probable";"PNP",#N/A,FALSE,"Total Proved + Probable";"PUD",#N/A,FALSE,"Total Proved + Probable";"Prob",#N/A,FALSE,"Total Proved + Probable"}</definedName>
    <definedName name="wrn.Total._.Proved._.plus._.Probable." localSheetId="6" hidden="1">{"Total",#N/A,FALSE,"Total Proved + Probable";"PDP",#N/A,FALSE,"Total Proved + Probable";"PNP",#N/A,FALSE,"Total Proved + Probable";"PUD",#N/A,FALSE,"Total Proved + Probable";"Prob",#N/A,FALSE,"Total Proved + Probable"}</definedName>
    <definedName name="wrn.Total._.Proved._.plus._.Probable." localSheetId="0" hidden="1">{"Total",#N/A,FALSE,"Total Proved + Probable";"PDP",#N/A,FALSE,"Total Proved + Probable";"PNP",#N/A,FALSE,"Total Proved + Probable";"PUD",#N/A,FALSE,"Total Proved + Probable";"Prob",#N/A,FALSE,"Total Proved + Probable"}</definedName>
    <definedName name="wrn.Total._.Proved._.plus._.Probable." localSheetId="4" hidden="1">{"Total",#N/A,FALSE,"Total Proved + Probable";"PDP",#N/A,FALSE,"Total Proved + Probable";"PNP",#N/A,FALSE,"Total Proved + Probable";"PUD",#N/A,FALSE,"Total Proved + Probable";"Prob",#N/A,FALSE,"Total Proved + Probable"}</definedName>
    <definedName name="wrn.Total._.Proved._.plus._.Probable." localSheetId="3" hidden="1">{"Total",#N/A,FALSE,"Total Proved + Probable";"PDP",#N/A,FALSE,"Total Proved + Probable";"PNP",#N/A,FALSE,"Total Proved + Probable";"PUD",#N/A,FALSE,"Total Proved + Probable";"Prob",#N/A,FALSE,"Total Proved + Probable"}</definedName>
    <definedName name="wrn.Total._.Proved._.plus._.Probable." localSheetId="7" hidden="1">{"Total",#N/A,FALSE,"Total Proved + Probable";"PDP",#N/A,FALSE,"Total Proved + Probable";"PNP",#N/A,FALSE,"Total Proved + Probable";"PUD",#N/A,FALSE,"Total Proved + Probable";"Prob",#N/A,FALSE,"Total Proved + Probable"}</definedName>
    <definedName name="wrn.Total._.Proved._.plus._.Probable." hidden="1">{"Total",#N/A,FALSE,"Total Proved + Probable";"PDP",#N/A,FALSE,"Total Proved + Probable";"PNP",#N/A,FALSE,"Total Proved + Probable";"PUD",#N/A,FALSE,"Total Proved + Probable";"Prob",#N/A,FALSE,"Total Proved + Probable"}</definedName>
    <definedName name="wrn.Trinidad." localSheetId="1" hidden="1">{"Trinidad",#N/A,FALSE,"Trinidad"}</definedName>
    <definedName name="wrn.Trinidad." localSheetId="2" hidden="1">{"Trinidad",#N/A,FALSE,"Trinidad"}</definedName>
    <definedName name="wrn.Trinidad." localSheetId="6" hidden="1">{"Trinidad",#N/A,FALSE,"Trinidad"}</definedName>
    <definedName name="wrn.Trinidad." localSheetId="0" hidden="1">{"Trinidad",#N/A,FALSE,"Trinidad"}</definedName>
    <definedName name="wrn.Trinidad." localSheetId="4" hidden="1">{"Trinidad",#N/A,FALSE,"Trinidad"}</definedName>
    <definedName name="wrn.Trinidad." localSheetId="3" hidden="1">{"Trinidad",#N/A,FALSE,"Trinidad"}</definedName>
    <definedName name="wrn.Trinidad." localSheetId="7" hidden="1">{"Trinidad",#N/A,FALSE,"Trinidad"}</definedName>
    <definedName name="wrn.Trinidad." hidden="1">{"Trinidad",#N/A,FALSE,"Trinidad"}</definedName>
    <definedName name="wrn.UK." localSheetId="1" hidden="1">{"UK",#N/A,FALSE,"U.K."}</definedName>
    <definedName name="wrn.UK." localSheetId="2" hidden="1">{"UK",#N/A,FALSE,"U.K."}</definedName>
    <definedName name="wrn.UK." localSheetId="6" hidden="1">{"UK",#N/A,FALSE,"U.K."}</definedName>
    <definedName name="wrn.UK." localSheetId="0" hidden="1">{"UK",#N/A,FALSE,"U.K."}</definedName>
    <definedName name="wrn.UK." localSheetId="4" hidden="1">{"UK",#N/A,FALSE,"U.K."}</definedName>
    <definedName name="wrn.UK." localSheetId="3" hidden="1">{"UK",#N/A,FALSE,"U.K."}</definedName>
    <definedName name="wrn.UK." localSheetId="7" hidden="1">{"UK",#N/A,FALSE,"U.K."}</definedName>
    <definedName name="wrn.UK." hidden="1">{"UK",#N/A,FALSE,"U.K."}</definedName>
    <definedName name="wrn.United._.States." localSheetId="1" hidden="1">{"US",#N/A,FALSE,"United States"}</definedName>
    <definedName name="wrn.United._.States." localSheetId="2" hidden="1">{"US",#N/A,FALSE,"United States"}</definedName>
    <definedName name="wrn.United._.States." localSheetId="6" hidden="1">{"US",#N/A,FALSE,"United States"}</definedName>
    <definedName name="wrn.United._.States." localSheetId="0" hidden="1">{"US",#N/A,FALSE,"United States"}</definedName>
    <definedName name="wrn.United._.States." localSheetId="4" hidden="1">{"US",#N/A,FALSE,"United States"}</definedName>
    <definedName name="wrn.United._.States." localSheetId="3" hidden="1">{"US",#N/A,FALSE,"United States"}</definedName>
    <definedName name="wrn.United._.States." localSheetId="7" hidden="1">{"US",#N/A,FALSE,"United States"}</definedName>
    <definedName name="wrn.United._.States." hidden="1">{"US",#N/A,FALSE,"United States"}</definedName>
    <definedName name="wrn.USA." localSheetId="1" hidden="1">{"USA",#N/A,FALSE,"U.S.A."}</definedName>
    <definedName name="wrn.USA." localSheetId="2" hidden="1">{"USA",#N/A,FALSE,"U.S.A."}</definedName>
    <definedName name="wrn.USA." localSheetId="6" hidden="1">{"USA",#N/A,FALSE,"U.S.A."}</definedName>
    <definedName name="wrn.USA." localSheetId="0" hidden="1">{"USA",#N/A,FALSE,"U.S.A."}</definedName>
    <definedName name="wrn.USA." localSheetId="4" hidden="1">{"USA",#N/A,FALSE,"U.S.A."}</definedName>
    <definedName name="wrn.USA." localSheetId="3" hidden="1">{"USA",#N/A,FALSE,"U.S.A."}</definedName>
    <definedName name="wrn.USA." localSheetId="7" hidden="1">{"USA",#N/A,FALSE,"U.S.A."}</definedName>
    <definedName name="wrn.USA." hidden="1">{"USA",#N/A,FALSE,"U.S.A."}</definedName>
    <definedName name="wrn.VALUENAV." localSheetId="1" hidden="1">{#N/A,#N/A,FALSE,"Value";#N/A,#N/A,FALSE,"NAV"}</definedName>
    <definedName name="wrn.VALUENAV." localSheetId="2" hidden="1">{#N/A,#N/A,FALSE,"Value";#N/A,#N/A,FALSE,"NAV"}</definedName>
    <definedName name="wrn.VALUENAV." localSheetId="6" hidden="1">{#N/A,#N/A,FALSE,"Value";#N/A,#N/A,FALSE,"NAV"}</definedName>
    <definedName name="wrn.VALUENAV." localSheetId="0" hidden="1">{#N/A,#N/A,FALSE,"Value";#N/A,#N/A,FALSE,"NAV"}</definedName>
    <definedName name="wrn.VALUENAV." localSheetId="4" hidden="1">{#N/A,#N/A,FALSE,"Value";#N/A,#N/A,FALSE,"NAV"}</definedName>
    <definedName name="wrn.VALUENAV." localSheetId="3" hidden="1">{#N/A,#N/A,FALSE,"Value";#N/A,#N/A,FALSE,"NAV"}</definedName>
    <definedName name="wrn.VALUENAV." localSheetId="7" hidden="1">{#N/A,#N/A,FALSE,"Value";#N/A,#N/A,FALSE,"NAV"}</definedName>
    <definedName name="wrn.VALUENAV." hidden="1">{#N/A,#N/A,FALSE,"Value";#N/A,#N/A,FALSE,"NAV"}</definedName>
    <definedName name="wrn.wells." localSheetId="1"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2"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6"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0"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4"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3"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localSheetId="7"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wells." hidden="1">{"lobo1",#N/A,FALSE,"Projections";"lobo2",#N/A,FALSE,"Projections";"bob1",#N/A,FALSE,"Projections";"bob2",#N/A,FALSE,"Projections";"cubra1",#N/A,FALSE,"Projections";"cubra2",#N/A,FALSE,"Projections";"chittim1",#N/A,FALSE,"Projections";"chittim2",#N/A,FALSE,"Projections";"lagrulla1",#N/A,FALSE,"Projections";"lagrulla2",#N/A,FALSE,"Projections";"valverde1",#N/A,FALSE,"Projections";"valverde2",#N/A,FALSE,"Projections"}</definedName>
    <definedName name="wrn1.Basic" localSheetId="1" hidden="1">{"ca",#N/A,FALSE,"C";"D",#N/A,FALSE,"D"}</definedName>
    <definedName name="wrn1.Basic" localSheetId="2" hidden="1">{"ca",#N/A,FALSE,"C";"D",#N/A,FALSE,"D"}</definedName>
    <definedName name="wrn1.Basic" localSheetId="6" hidden="1">{"ca",#N/A,FALSE,"C";"D",#N/A,FALSE,"D"}</definedName>
    <definedName name="wrn1.Basic" localSheetId="0" hidden="1">{"ca",#N/A,FALSE,"C";"D",#N/A,FALSE,"D"}</definedName>
    <definedName name="wrn1.Basic" localSheetId="4" hidden="1">{"ca",#N/A,FALSE,"C";"D",#N/A,FALSE,"D"}</definedName>
    <definedName name="wrn1.Basic" localSheetId="3" hidden="1">{"ca",#N/A,FALSE,"C";"D",#N/A,FALSE,"D"}</definedName>
    <definedName name="wrn1.Basic" localSheetId="7" hidden="1">{"ca",#N/A,FALSE,"C";"D",#N/A,FALSE,"D"}</definedName>
    <definedName name="wrn1.Basic" hidden="1">{"ca",#N/A,FALSE,"C";"D",#N/A,FALSE,"D"}</definedName>
    <definedName name="wrn1.Client._.Sheets" localSheetId="1" hidden="1">{"Netbacks",#N/A,FALSE,"Netbacks";"IS Quarterly",#N/A,FALSE,"Income Statement";"IS Yearly",#N/A,FALSE,"Income Statement";"Corporate Profile",#N/A,FALSE,"Corporate Profile"}</definedName>
    <definedName name="wrn1.Client._.Sheets" localSheetId="2" hidden="1">{"Netbacks",#N/A,FALSE,"Netbacks";"IS Quarterly",#N/A,FALSE,"Income Statement";"IS Yearly",#N/A,FALSE,"Income Statement";"Corporate Profile",#N/A,FALSE,"Corporate Profile"}</definedName>
    <definedName name="wrn1.Client._.Sheets" localSheetId="6" hidden="1">{"Netbacks",#N/A,FALSE,"Netbacks";"IS Quarterly",#N/A,FALSE,"Income Statement";"IS Yearly",#N/A,FALSE,"Income Statement";"Corporate Profile",#N/A,FALSE,"Corporate Profile"}</definedName>
    <definedName name="wrn1.Client._.Sheets" localSheetId="0" hidden="1">{"Netbacks",#N/A,FALSE,"Netbacks";"IS Quarterly",#N/A,FALSE,"Income Statement";"IS Yearly",#N/A,FALSE,"Income Statement";"Corporate Profile",#N/A,FALSE,"Corporate Profile"}</definedName>
    <definedName name="wrn1.Client._.Sheets" localSheetId="4" hidden="1">{"Netbacks",#N/A,FALSE,"Netbacks";"IS Quarterly",#N/A,FALSE,"Income Statement";"IS Yearly",#N/A,FALSE,"Income Statement";"Corporate Profile",#N/A,FALSE,"Corporate Profile"}</definedName>
    <definedName name="wrn1.Client._.Sheets" localSheetId="3" hidden="1">{"Netbacks",#N/A,FALSE,"Netbacks";"IS Quarterly",#N/A,FALSE,"Income Statement";"IS Yearly",#N/A,FALSE,"Income Statement";"Corporate Profile",#N/A,FALSE,"Corporate Profile"}</definedName>
    <definedName name="wrn1.Client._.Sheets" localSheetId="7" hidden="1">{"Netbacks",#N/A,FALSE,"Netbacks";"IS Quarterly",#N/A,FALSE,"Income Statement";"IS Yearly",#N/A,FALSE,"Income Statement";"Corporate Profile",#N/A,FALSE,"Corporate Profile"}</definedName>
    <definedName name="wrn1.Client._.Sheets" hidden="1">{"Netbacks",#N/A,FALSE,"Netbacks";"IS Quarterly",#N/A,FALSE,"Income Statement";"IS Yearly",#N/A,FALSE,"Income Statement";"Corporate Profile",#N/A,FALSE,"Corporate Profile"}</definedName>
    <definedName name="wrn1.corporate._Profile" localSheetId="1" hidden="1">{"Corporate Profile",#N/A,FALSE,"D"}</definedName>
    <definedName name="wrn1.corporate._Profile" localSheetId="2" hidden="1">{"Corporate Profile",#N/A,FALSE,"D"}</definedName>
    <definedName name="wrn1.corporate._Profile" localSheetId="6" hidden="1">{"Corporate Profile",#N/A,FALSE,"D"}</definedName>
    <definedName name="wrn1.corporate._Profile" localSheetId="0" hidden="1">{"Corporate Profile",#N/A,FALSE,"D"}</definedName>
    <definedName name="wrn1.corporate._Profile" localSheetId="4" hidden="1">{"Corporate Profile",#N/A,FALSE,"D"}</definedName>
    <definedName name="wrn1.corporate._Profile" localSheetId="3" hidden="1">{"Corporate Profile",#N/A,FALSE,"D"}</definedName>
    <definedName name="wrn1.corporate._Profile" localSheetId="7" hidden="1">{"Corporate Profile",#N/A,FALSE,"D"}</definedName>
    <definedName name="wrn1.corporate._Profile" hidden="1">{"Corporate Profile",#N/A,FALSE,"D"}</definedName>
    <definedName name="yh" localSheetId="1" hidden="1">'[1]Edge 10797 Drilling Inventory'!#REF!</definedName>
    <definedName name="yh" localSheetId="2" hidden="1">'[1]Edge 10797 Drilling Inventory'!#REF!</definedName>
    <definedName name="yh" localSheetId="3" hidden="1">'[1]Edge 10797 Drilling Inventory'!#REF!</definedName>
    <definedName name="yh" hidden="1">'[1]Edge 10797 Drilling Inventory'!#REF!</definedName>
    <definedName name="YHOO_Basic_Shares">'[15]Public-Comps-Data'!$AA$44</definedName>
    <definedName name="Z_9CF5FACE_AC37_11D1_89B5_00805F0D0267_.wvu.Cols" localSheetId="1" hidden="1">[25]ACQ!#REF!</definedName>
    <definedName name="Z_9CF5FACE_AC37_11D1_89B5_00805F0D0267_.wvu.Cols" localSheetId="2" hidden="1">[25]ACQ!#REF!</definedName>
    <definedName name="Z_9CF5FACE_AC37_11D1_89B5_00805F0D0267_.wvu.Cols" localSheetId="6" hidden="1">[25]ACQ!#REF!</definedName>
    <definedName name="Z_9CF5FACE_AC37_11D1_89B5_00805F0D0267_.wvu.Cols" localSheetId="0" hidden="1">[25]ACQ!#REF!</definedName>
    <definedName name="Z_9CF5FACE_AC37_11D1_89B5_00805F0D0267_.wvu.Cols" localSheetId="4" hidden="1">[25]ACQ!#REF!</definedName>
    <definedName name="Z_9CF5FACE_AC37_11D1_89B5_00805F0D0267_.wvu.Cols" localSheetId="3" hidden="1">[25]ACQ!#REF!</definedName>
    <definedName name="Z_9CF5FACE_AC37_11D1_89B5_00805F0D0267_.wvu.Cols" hidden="1">[25]ACQ!#REF!</definedName>
    <definedName name="Z_B2A14B8E_B430_11D1_998A_0008C740D27E_.wvu.Cols" localSheetId="1" hidden="1">[25]ACQ!#REF!</definedName>
    <definedName name="Z_B2A14B8E_B430_11D1_998A_0008C740D27E_.wvu.Cols" localSheetId="2" hidden="1">[25]ACQ!#REF!</definedName>
    <definedName name="Z_B2A14B8E_B430_11D1_998A_0008C740D27E_.wvu.Cols" localSheetId="6" hidden="1">[25]ACQ!#REF!</definedName>
    <definedName name="Z_B2A14B8E_B430_11D1_998A_0008C740D27E_.wvu.Cols" localSheetId="0" hidden="1">[25]ACQ!#REF!</definedName>
    <definedName name="Z_B2A14B8E_B430_11D1_998A_0008C740D27E_.wvu.Cols" localSheetId="4" hidden="1">[25]ACQ!#REF!</definedName>
    <definedName name="Z_B2A14B8E_B430_11D1_998A_0008C740D27E_.wvu.Cols" localSheetId="3" hidden="1">[25]ACQ!#REF!</definedName>
    <definedName name="Z_B2A14B8E_B430_11D1_998A_0008C740D27E_.wvu.Cols" hidden="1">[25]ACQ!#REF!</definedName>
    <definedName name="Z_BF704856_A911_11D1_8FF8_444553540000_.wvu.Cols" localSheetId="1" hidden="1">[25]ACQ!#REF!</definedName>
    <definedName name="Z_BF704856_A911_11D1_8FF8_444553540000_.wvu.Cols" localSheetId="2" hidden="1">[25]ACQ!#REF!</definedName>
    <definedName name="Z_BF704856_A911_11D1_8FF8_444553540000_.wvu.Cols" localSheetId="6" hidden="1">[25]ACQ!#REF!</definedName>
    <definedName name="Z_BF704856_A911_11D1_8FF8_444553540000_.wvu.Cols" localSheetId="3" hidden="1">[25]ACQ!#REF!</definedName>
    <definedName name="Z_BF704856_A911_11D1_8FF8_444553540000_.wvu.Cols" hidden="1">[25]ACQ!#REF!</definedName>
    <definedName name="Z_C36B5614_B73B_11D1_8220_748505C10000_.wvu.Cols" localSheetId="1" hidden="1">[25]ACQ!#REF!</definedName>
    <definedName name="Z_C36B5614_B73B_11D1_8220_748505C10000_.wvu.Cols" localSheetId="2" hidden="1">[25]ACQ!#REF!</definedName>
    <definedName name="Z_C36B5614_B73B_11D1_8220_748505C10000_.wvu.Cols" localSheetId="6" hidden="1">[25]ACQ!#REF!</definedName>
    <definedName name="Z_C36B5614_B73B_11D1_8220_748505C10000_.wvu.Cols" localSheetId="3" hidden="1">[25]ACQ!#REF!</definedName>
    <definedName name="Z_C36B5614_B73B_11D1_8220_748505C10000_.wvu.Cols" hidden="1">[25]ACQ!#REF!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32" l="1"/>
  <c r="E12" i="2"/>
  <c r="K39" i="35"/>
  <c r="K25" i="35"/>
  <c r="L25" i="35" s="1"/>
  <c r="G6" i="2"/>
  <c r="G5" i="2"/>
  <c r="E8" i="2" l="1"/>
  <c r="N24" i="2"/>
  <c r="I21" i="32" l="1"/>
  <c r="I20" i="32"/>
  <c r="H21" i="32"/>
  <c r="H22" i="32" s="1"/>
  <c r="H20" i="32"/>
  <c r="G22" i="32"/>
  <c r="G21" i="32"/>
  <c r="G20" i="32"/>
  <c r="G17" i="32"/>
  <c r="F8" i="30"/>
  <c r="K11" i="30"/>
  <c r="L11" i="30"/>
  <c r="H11" i="30"/>
  <c r="I11" i="30"/>
  <c r="I6" i="30"/>
  <c r="H6" i="30"/>
  <c r="I5" i="30"/>
  <c r="H5" i="30"/>
  <c r="I4" i="30"/>
  <c r="H4" i="30"/>
  <c r="M11" i="30"/>
  <c r="M5" i="30"/>
  <c r="M4" i="30"/>
  <c r="L5" i="30"/>
  <c r="L4" i="30"/>
  <c r="I17" i="32" l="1"/>
  <c r="I22" i="32"/>
  <c r="K45" i="35"/>
  <c r="J17" i="35"/>
  <c r="E17" i="35"/>
  <c r="J11" i="35"/>
  <c r="J7" i="35"/>
  <c r="G11" i="35"/>
  <c r="C22" i="28"/>
  <c r="H19" i="28"/>
  <c r="H18" i="28"/>
  <c r="G18" i="28"/>
  <c r="G19" i="28" s="1"/>
  <c r="G17" i="28"/>
  <c r="H17" i="28"/>
  <c r="I17" i="28"/>
  <c r="I18" i="28" s="1"/>
  <c r="I19" i="28" s="1"/>
  <c r="C18" i="28"/>
  <c r="C10" i="28"/>
  <c r="I6" i="28"/>
  <c r="I7" i="28"/>
  <c r="I8" i="28"/>
  <c r="I9" i="28"/>
  <c r="I13" i="28"/>
  <c r="I14" i="28"/>
  <c r="I15" i="28"/>
  <c r="I16" i="28"/>
  <c r="I10" i="28" l="1"/>
  <c r="H104" i="23" l="1"/>
  <c r="G104" i="23"/>
  <c r="E104" i="23"/>
  <c r="D104" i="23"/>
  <c r="C104" i="23"/>
  <c r="H97" i="23"/>
  <c r="H100" i="23"/>
  <c r="H96" i="23"/>
  <c r="H95" i="23"/>
  <c r="H94" i="23"/>
  <c r="H93" i="23"/>
  <c r="H92" i="23"/>
  <c r="H89" i="23"/>
  <c r="H88" i="23"/>
  <c r="H85" i="23"/>
  <c r="H84" i="23"/>
  <c r="H83" i="23"/>
  <c r="H82" i="23"/>
  <c r="H81" i="23"/>
  <c r="H80" i="23"/>
  <c r="H79" i="23"/>
  <c r="H78" i="23"/>
  <c r="H77" i="23"/>
  <c r="H76" i="23"/>
  <c r="H75" i="23"/>
  <c r="H74" i="23"/>
  <c r="H73" i="23"/>
  <c r="H72" i="23"/>
  <c r="H71" i="23"/>
  <c r="H25" i="23"/>
  <c r="H24" i="23"/>
  <c r="H23" i="23"/>
  <c r="H22" i="23"/>
  <c r="H19" i="23"/>
  <c r="H18" i="23"/>
  <c r="H15" i="23"/>
  <c r="H14" i="23"/>
  <c r="H13" i="23"/>
  <c r="H12" i="23"/>
  <c r="H11" i="23"/>
  <c r="H10" i="23"/>
  <c r="H7" i="23"/>
  <c r="F104" i="23"/>
  <c r="L23" i="34" l="1"/>
  <c r="E10" i="2"/>
  <c r="E7" i="2"/>
  <c r="O35" i="35" l="1"/>
  <c r="O42" i="35" s="1"/>
  <c r="K40" i="35"/>
  <c r="G33" i="36" l="1"/>
  <c r="E27" i="35" l="1"/>
  <c r="H27" i="35" s="1"/>
  <c r="G17" i="36"/>
  <c r="G25" i="36"/>
  <c r="E121" i="24" l="1"/>
  <c r="C121" i="24"/>
  <c r="G23" i="36"/>
  <c r="E23" i="36"/>
  <c r="D23" i="36"/>
  <c r="C23" i="36"/>
  <c r="G21" i="35"/>
  <c r="G22" i="35" s="1"/>
  <c r="H21" i="35"/>
  <c r="H22" i="35" s="1"/>
  <c r="G15" i="36"/>
  <c r="E15" i="36"/>
  <c r="D15" i="36"/>
  <c r="C15" i="36"/>
  <c r="E13" i="28" l="1"/>
  <c r="K29" i="35"/>
  <c r="F29" i="35"/>
  <c r="G29" i="35" s="1"/>
  <c r="H29" i="35" s="1"/>
  <c r="M42" i="35"/>
  <c r="N36" i="35"/>
  <c r="O34" i="35" s="1"/>
  <c r="O36" i="35" s="1"/>
  <c r="I19" i="35"/>
  <c r="N19" i="35"/>
  <c r="E25" i="36"/>
  <c r="D25" i="36"/>
  <c r="C25" i="36"/>
  <c r="E17" i="36"/>
  <c r="D17" i="36"/>
  <c r="C17" i="36"/>
  <c r="E21" i="35"/>
  <c r="E30" i="35" s="1"/>
  <c r="D21" i="35"/>
  <c r="D30" i="35" s="1"/>
  <c r="C21" i="35"/>
  <c r="C30" i="35" s="1"/>
  <c r="I6" i="35"/>
  <c r="F42" i="35"/>
  <c r="G42" i="35" s="1"/>
  <c r="H42" i="35" s="1"/>
  <c r="F40" i="35"/>
  <c r="G40" i="35" s="1"/>
  <c r="H40" i="35" s="1"/>
  <c r="F39" i="35"/>
  <c r="F16" i="35"/>
  <c r="F10" i="35"/>
  <c r="G39" i="35" l="1"/>
  <c r="H39" i="35" s="1"/>
  <c r="G18" i="32"/>
  <c r="G19" i="32" s="1"/>
  <c r="H17" i="32"/>
  <c r="I7" i="35"/>
  <c r="G30" i="35"/>
  <c r="L29" i="35"/>
  <c r="M29" i="35" s="1"/>
  <c r="F21" i="35"/>
  <c r="F30" i="35" s="1"/>
  <c r="L40" i="35"/>
  <c r="I39" i="35" l="1"/>
  <c r="M40" i="35"/>
  <c r="N40" i="35" s="1"/>
  <c r="N29" i="35"/>
  <c r="O29" i="35" s="1"/>
  <c r="I25" i="35"/>
  <c r="H30" i="35"/>
  <c r="H43" i="35" s="1"/>
  <c r="M25" i="35" l="1"/>
  <c r="I26" i="35"/>
  <c r="N25" i="35" l="1"/>
  <c r="O25" i="35" s="1"/>
  <c r="E41" i="35"/>
  <c r="E26" i="35"/>
  <c r="E11" i="35"/>
  <c r="H16" i="28" l="1"/>
  <c r="G16" i="28"/>
  <c r="H15" i="28"/>
  <c r="G15" i="28"/>
  <c r="H13" i="28"/>
  <c r="G13" i="28"/>
  <c r="H9" i="28"/>
  <c r="G9" i="28"/>
  <c r="C28" i="28"/>
  <c r="C29" i="28"/>
  <c r="D121" i="24"/>
  <c r="E33" i="36"/>
  <c r="D33" i="36"/>
  <c r="C33" i="36"/>
  <c r="G31" i="36"/>
  <c r="E31" i="36"/>
  <c r="D31" i="36"/>
  <c r="C31" i="36"/>
  <c r="G30" i="36"/>
  <c r="O17" i="35" s="1"/>
  <c r="E30" i="36"/>
  <c r="M17" i="35" s="1"/>
  <c r="D30" i="36"/>
  <c r="L17" i="35" s="1"/>
  <c r="C30" i="36"/>
  <c r="K17" i="35" s="1"/>
  <c r="G22" i="36"/>
  <c r="O11" i="35" s="1"/>
  <c r="E22" i="36"/>
  <c r="M11" i="35" s="1"/>
  <c r="D22" i="36"/>
  <c r="L11" i="35" s="1"/>
  <c r="C22" i="36"/>
  <c r="K11" i="35" s="1"/>
  <c r="G14" i="36"/>
  <c r="O7" i="35" s="1"/>
  <c r="E14" i="36"/>
  <c r="M7" i="35" s="1"/>
  <c r="M6" i="35" s="1"/>
  <c r="D14" i="36"/>
  <c r="L7" i="35" s="1"/>
  <c r="L6" i="35" s="1"/>
  <c r="C14" i="36"/>
  <c r="K7" i="35" s="1"/>
  <c r="K6" i="35" s="1"/>
  <c r="K41" i="35" s="1"/>
  <c r="N27" i="35"/>
  <c r="O27" i="35" s="1"/>
  <c r="I27" i="35"/>
  <c r="C43" i="35"/>
  <c r="F2" i="35"/>
  <c r="J8" i="30" l="1"/>
  <c r="L10" i="35"/>
  <c r="K16" i="35"/>
  <c r="J26" i="35"/>
  <c r="M10" i="35"/>
  <c r="L16" i="35"/>
  <c r="M16" i="35"/>
  <c r="C26" i="35"/>
  <c r="C41" i="35"/>
  <c r="C11" i="35"/>
  <c r="C13" i="35"/>
  <c r="C14" i="35" s="1"/>
  <c r="C17" i="35"/>
  <c r="C22" i="35"/>
  <c r="C31" i="35"/>
  <c r="M21" i="35" l="1"/>
  <c r="M30" i="35" s="1"/>
  <c r="M13" i="35"/>
  <c r="M14" i="35" s="1"/>
  <c r="N6" i="35"/>
  <c r="N41" i="35" s="1"/>
  <c r="J41" i="35"/>
  <c r="N16" i="35"/>
  <c r="F41" i="35"/>
  <c r="G41" i="35"/>
  <c r="E13" i="35"/>
  <c r="E14" i="35" s="1"/>
  <c r="K10" i="35"/>
  <c r="N17" i="35" l="1"/>
  <c r="N7" i="35"/>
  <c r="O6" i="35"/>
  <c r="L21" i="35"/>
  <c r="L30" i="35" s="1"/>
  <c r="L13" i="35"/>
  <c r="L14" i="35" s="1"/>
  <c r="K13" i="35"/>
  <c r="K14" i="35" s="1"/>
  <c r="K21" i="35"/>
  <c r="K30" i="35" s="1"/>
  <c r="H41" i="35"/>
  <c r="E43" i="35"/>
  <c r="D17" i="35"/>
  <c r="I40" i="35"/>
  <c r="D13" i="35"/>
  <c r="D7" i="35"/>
  <c r="D41" i="35"/>
  <c r="D26" i="35"/>
  <c r="N10" i="35"/>
  <c r="N11" i="35" s="1"/>
  <c r="D11" i="35"/>
  <c r="N13" i="35" l="1"/>
  <c r="N14" i="35" s="1"/>
  <c r="O16" i="35"/>
  <c r="O10" i="35"/>
  <c r="N21" i="35"/>
  <c r="L22" i="35"/>
  <c r="J13" i="35"/>
  <c r="J14" i="35" s="1"/>
  <c r="J21" i="35"/>
  <c r="J30" i="35" s="1"/>
  <c r="D14" i="35"/>
  <c r="E22" i="35"/>
  <c r="I41" i="35"/>
  <c r="D22" i="35"/>
  <c r="K22" i="35"/>
  <c r="E31" i="35"/>
  <c r="N30" i="35" l="1"/>
  <c r="O21" i="35"/>
  <c r="O30" i="35" s="1"/>
  <c r="M22" i="35"/>
  <c r="D43" i="35"/>
  <c r="J22" i="35"/>
  <c r="D31" i="35"/>
  <c r="G6" i="28"/>
  <c r="E13" i="2" l="1"/>
  <c r="K8" i="30" s="1"/>
  <c r="O13" i="35"/>
  <c r="O14" i="35" s="1"/>
  <c r="N22" i="35"/>
  <c r="J11" i="30"/>
  <c r="O22" i="35" l="1"/>
  <c r="E11" i="30" l="1"/>
  <c r="D11" i="30"/>
  <c r="C11" i="30"/>
  <c r="H7" i="28" l="1"/>
  <c r="G7" i="28"/>
  <c r="H6" i="28"/>
  <c r="G14" i="28" l="1"/>
  <c r="H14" i="28"/>
  <c r="H8" i="28"/>
  <c r="H10" i="28" s="1"/>
  <c r="G8" i="28"/>
  <c r="G10" i="28" s="1"/>
  <c r="F33" i="28" l="1"/>
  <c r="F34" i="28" s="1"/>
  <c r="F35" i="28" s="1"/>
  <c r="D33" i="28"/>
  <c r="D34" i="28" s="1"/>
  <c r="D35" i="28" s="1"/>
  <c r="E33" i="28" l="1"/>
  <c r="E34" i="28" s="1"/>
  <c r="E28" i="28" s="1"/>
  <c r="C8" i="30"/>
  <c r="G7" i="2"/>
  <c r="L39" i="35" s="1"/>
  <c r="M39" i="35" s="1"/>
  <c r="E35" i="28" l="1"/>
  <c r="E29" i="28" s="1"/>
  <c r="J43" i="35"/>
  <c r="B34" i="28"/>
  <c r="G11" i="30"/>
  <c r="F11" i="30"/>
  <c r="C10" i="32"/>
  <c r="E9" i="2" l="1"/>
  <c r="E11" i="2" l="1"/>
  <c r="J12" i="2" s="1"/>
  <c r="N39" i="35"/>
  <c r="O39" i="35" s="1"/>
  <c r="D8" i="30"/>
  <c r="C20" i="28"/>
  <c r="C21" i="28" s="1"/>
  <c r="C7" i="32"/>
  <c r="C11" i="32"/>
  <c r="C31" i="28"/>
  <c r="E8" i="30" l="1"/>
  <c r="L8" i="30" s="1"/>
  <c r="J13" i="2" s="1"/>
  <c r="C30" i="28"/>
  <c r="D36" i="28" l="1"/>
  <c r="E36" i="28"/>
  <c r="F28" i="28"/>
  <c r="E30" i="28" l="1"/>
  <c r="E37" i="28"/>
  <c r="E31" i="28" s="1"/>
  <c r="D28" i="28"/>
  <c r="F29" i="28"/>
  <c r="F36" i="28"/>
  <c r="F37" i="28" l="1"/>
  <c r="F31" i="28" s="1"/>
  <c r="F30" i="28"/>
  <c r="D37" i="28"/>
  <c r="D31" i="28" s="1"/>
  <c r="D29" i="28"/>
  <c r="D30" i="28" l="1"/>
  <c r="F11" i="35" l="1"/>
  <c r="F13" i="35"/>
  <c r="F14" i="35" s="1"/>
  <c r="F17" i="35"/>
  <c r="F22" i="35"/>
  <c r="F26" i="35"/>
  <c r="F43" i="35"/>
  <c r="F31" i="35" l="1"/>
  <c r="G13" i="35"/>
  <c r="G14" i="35" s="1"/>
  <c r="G17" i="35"/>
  <c r="G26" i="35"/>
  <c r="I10" i="35"/>
  <c r="H11" i="35"/>
  <c r="H13" i="35"/>
  <c r="H14" i="35" s="1"/>
  <c r="I13" i="35" l="1"/>
  <c r="I14" i="35" s="1"/>
  <c r="I11" i="35"/>
  <c r="G31" i="35"/>
  <c r="G43" i="35"/>
  <c r="I16" i="35"/>
  <c r="I17" i="35" s="1"/>
  <c r="H17" i="35"/>
  <c r="I21" i="35" l="1"/>
  <c r="I22" i="35" s="1"/>
  <c r="N42" i="35"/>
  <c r="H26" i="35"/>
  <c r="I30" i="35" l="1"/>
  <c r="I43" i="35" s="1"/>
  <c r="H31" i="35"/>
  <c r="H18" i="32" l="1"/>
  <c r="H19" i="32" s="1"/>
  <c r="I31" i="35"/>
  <c r="G8" i="30" l="1"/>
  <c r="J31" i="35"/>
  <c r="K26" i="35"/>
  <c r="K31" i="35"/>
  <c r="L26" i="35"/>
  <c r="L31" i="35"/>
  <c r="M26" i="35"/>
  <c r="M31" i="35"/>
  <c r="L41" i="35"/>
  <c r="M41" i="35"/>
  <c r="O41" i="35"/>
  <c r="N43" i="35" l="1"/>
  <c r="N26" i="35"/>
  <c r="N31" i="35" l="1"/>
  <c r="O31" i="35"/>
  <c r="O26" i="35"/>
  <c r="K43" i="35" l="1"/>
  <c r="K46" i="35" l="1"/>
  <c r="K47" i="35" l="1"/>
  <c r="L45" i="35" s="1"/>
  <c r="L43" i="35" l="1"/>
  <c r="L46" i="35" s="1"/>
  <c r="L47" i="35" s="1"/>
  <c r="M45" i="35" s="1"/>
  <c r="M43" i="35" l="1"/>
  <c r="M46" i="35" s="1"/>
  <c r="M47" i="35" l="1"/>
  <c r="O45" i="35" s="1"/>
  <c r="O43" i="35" l="1"/>
  <c r="O46" i="35" l="1"/>
  <c r="O47" i="35" s="1"/>
</calcChain>
</file>

<file path=xl/sharedStrings.xml><?xml version="1.0" encoding="utf-8"?>
<sst xmlns="http://schemas.openxmlformats.org/spreadsheetml/2006/main" count="698" uniqueCount="319">
  <si>
    <t xml:space="preserve">Stock Price </t>
  </si>
  <si>
    <t>Shares Out</t>
  </si>
  <si>
    <t>Case Selected:</t>
  </si>
  <si>
    <t>Instrument</t>
  </si>
  <si>
    <t>Coupon</t>
  </si>
  <si>
    <t>Face Amt Out</t>
  </si>
  <si>
    <t>LTM Leverage</t>
  </si>
  <si>
    <t>-</t>
  </si>
  <si>
    <t>Total Debt</t>
  </si>
  <si>
    <t>Net Debt</t>
  </si>
  <si>
    <t>Market Cap</t>
  </si>
  <si>
    <t>Enterprise Value (EV)</t>
  </si>
  <si>
    <t xml:space="preserve">DW calculated adjusted EBITDA is used in the capital structure table and quick comps, except when noted     </t>
  </si>
  <si>
    <t>Cash Flow (Burn) Model</t>
  </si>
  <si>
    <t>FY14</t>
  </si>
  <si>
    <t>FY15</t>
  </si>
  <si>
    <t>FY16</t>
  </si>
  <si>
    <t>FY17</t>
  </si>
  <si>
    <t>All Scenarios</t>
  </si>
  <si>
    <t xml:space="preserve">Separate Individual Selections </t>
  </si>
  <si>
    <t>All LOW Case (override)</t>
  </si>
  <si>
    <t>All BASE Case (override)</t>
  </si>
  <si>
    <t>All HIGH Case (override)</t>
  </si>
  <si>
    <t>Assumptions</t>
  </si>
  <si>
    <t>Select Scenario---&gt;</t>
  </si>
  <si>
    <t>Selected---&gt;</t>
  </si>
  <si>
    <t xml:space="preserve">LOW </t>
  </si>
  <si>
    <t>BASE</t>
  </si>
  <si>
    <t>HIGH</t>
  </si>
  <si>
    <t>Liquidation/Valuation Analysis</t>
  </si>
  <si>
    <t>Balance Sheet</t>
  </si>
  <si>
    <t>Assumed Recovery</t>
  </si>
  <si>
    <t>Liquidation Value</t>
  </si>
  <si>
    <t>Low</t>
  </si>
  <si>
    <t>Base</t>
  </si>
  <si>
    <t>High</t>
  </si>
  <si>
    <t>Current Assets</t>
  </si>
  <si>
    <t>Non Current Assets</t>
  </si>
  <si>
    <t>General Unsecureds</t>
  </si>
  <si>
    <t>Recovery Rates</t>
  </si>
  <si>
    <t>Admin cost (% of asset value)</t>
  </si>
  <si>
    <t>Equity-Market Cap</t>
  </si>
  <si>
    <t>Remaining, after paying</t>
  </si>
  <si>
    <t xml:space="preserve">For the Fiscal Period Ending
</t>
  </si>
  <si>
    <t xml:space="preserve">Balance Sheet as of:
</t>
  </si>
  <si>
    <t xml:space="preserve">  Total Current Assets</t>
  </si>
  <si>
    <t xml:space="preserve">  Total Current Liabilities</t>
  </si>
  <si>
    <t>1Q16</t>
  </si>
  <si>
    <t>2Q16</t>
  </si>
  <si>
    <t>3Q16</t>
  </si>
  <si>
    <t>4Q16</t>
  </si>
  <si>
    <t>Rating</t>
  </si>
  <si>
    <t xml:space="preserve">Sources: Company reports, company filings, CapIQ, DW estimates. </t>
  </si>
  <si>
    <t>Total Liquidity</t>
  </si>
  <si>
    <t xml:space="preserve">FINANCIAL SUMMARY </t>
  </si>
  <si>
    <t>Revenue</t>
  </si>
  <si>
    <t xml:space="preserve">Capex </t>
  </si>
  <si>
    <t>Free Cash Flow</t>
  </si>
  <si>
    <t>ISSUER SUMMARY</t>
  </si>
  <si>
    <t>Country</t>
  </si>
  <si>
    <t>Universe</t>
  </si>
  <si>
    <t>Sector</t>
  </si>
  <si>
    <t>Total Assets</t>
  </si>
  <si>
    <t>Issuer Rating</t>
  </si>
  <si>
    <t>Ticker</t>
  </si>
  <si>
    <t>Share Price</t>
  </si>
  <si>
    <t>units</t>
  </si>
  <si>
    <t>USDm</t>
  </si>
  <si>
    <t>Beginning Cash</t>
  </si>
  <si>
    <t>FY18</t>
  </si>
  <si>
    <t>Maturity</t>
  </si>
  <si>
    <t>United States</t>
  </si>
  <si>
    <t>Adj. EBITDA</t>
  </si>
  <si>
    <t>LTM Adj. EBITDA</t>
  </si>
  <si>
    <t>Currency</t>
  </si>
  <si>
    <t>Units</t>
  </si>
  <si>
    <t>Thousands</t>
  </si>
  <si>
    <t>Revenues</t>
  </si>
  <si>
    <t>Expenses</t>
  </si>
  <si>
    <t xml:space="preserve">  Earnings before Taxes</t>
  </si>
  <si>
    <t>Taxes and Other Expenses</t>
  </si>
  <si>
    <t xml:space="preserve">  Provision for Income Tax</t>
  </si>
  <si>
    <t xml:space="preserve">  Net Income (Loss)</t>
  </si>
  <si>
    <t>Supplementary Info</t>
  </si>
  <si>
    <t xml:space="preserve">  Basic EPS - Continuing Operations</t>
  </si>
  <si>
    <t xml:space="preserve">  Diluted EPS - Continuing Operations</t>
  </si>
  <si>
    <t xml:space="preserve">  Total Assets</t>
  </si>
  <si>
    <t>Current Liabilities</t>
  </si>
  <si>
    <t>Non Current Liabilities</t>
  </si>
  <si>
    <t>Shareholders' Equity</t>
  </si>
  <si>
    <t xml:space="preserve">  Common Stock - Par Value</t>
  </si>
  <si>
    <t xml:space="preserve">  Additional Paid in Capital</t>
  </si>
  <si>
    <t xml:space="preserve">  Total Shareholders Equity</t>
  </si>
  <si>
    <t xml:space="preserve">  Total Liabilities &amp; Shareholders Equity</t>
  </si>
  <si>
    <t>Operating Activities</t>
  </si>
  <si>
    <t xml:space="preserve">  Cash Flow from Operating Activities</t>
  </si>
  <si>
    <t>Investing Activities</t>
  </si>
  <si>
    <t xml:space="preserve">  Cash Flow from Investing Activities</t>
  </si>
  <si>
    <t>Financing Activities</t>
  </si>
  <si>
    <t xml:space="preserve">  Cash Flow from Financing Activities</t>
  </si>
  <si>
    <t>Other Adjustments</t>
  </si>
  <si>
    <t xml:space="preserve">  Cash Flow Net Changes in Cash</t>
  </si>
  <si>
    <t>Source: CapIQ</t>
  </si>
  <si>
    <t>Company Name</t>
  </si>
  <si>
    <t xml:space="preserve">LTM Net Debt </t>
  </si>
  <si>
    <t>Enterprise Value</t>
  </si>
  <si>
    <t xml:space="preserve">LTM Revenue </t>
  </si>
  <si>
    <t xml:space="preserve">LTM EBITDA Margin % </t>
  </si>
  <si>
    <t xml:space="preserve">NTM EBITDA (Capital IQ) </t>
  </si>
  <si>
    <t xml:space="preserve">NTM EV/Forward Revenue (Capital IQ) </t>
  </si>
  <si>
    <t xml:space="preserve">NTM TEV/Forward EBITDA (Capital IQ) </t>
  </si>
  <si>
    <t>Summary Statistics</t>
  </si>
  <si>
    <t>Peer Mean</t>
  </si>
  <si>
    <t xml:space="preserve">  Other Assets</t>
  </si>
  <si>
    <t xml:space="preserve">Adj. EBITDA Margin </t>
  </si>
  <si>
    <t>LTM EBITDA</t>
  </si>
  <si>
    <t xml:space="preserve">EV/EBITDA LTM </t>
  </si>
  <si>
    <t>Source: CapIQ, Debtwire</t>
  </si>
  <si>
    <t>Total Liabilities</t>
  </si>
  <si>
    <r>
      <t xml:space="preserve">Waterfall </t>
    </r>
    <r>
      <rPr>
        <b/>
        <i/>
        <sz val="10"/>
        <color indexed="9"/>
        <rFont val="Calibri"/>
        <family val="2"/>
        <scheme val="minor"/>
      </rPr>
      <t>(Liquidation Scenario)</t>
    </r>
  </si>
  <si>
    <t>OCF-capex</t>
  </si>
  <si>
    <t>Adj. EBITDA/
Int Exp</t>
  </si>
  <si>
    <t>Debt/
Adj. EBITDA</t>
  </si>
  <si>
    <t>Operating 
Cash Flow</t>
  </si>
  <si>
    <t>Source: Company filings, Debtwire Adj. EBITDA</t>
  </si>
  <si>
    <t>Est. Cash Interest</t>
  </si>
  <si>
    <t>Income Statement</t>
  </si>
  <si>
    <t>Cash Flow</t>
  </si>
  <si>
    <t>1Q17</t>
  </si>
  <si>
    <t>2Q17</t>
  </si>
  <si>
    <t>3Q17</t>
  </si>
  <si>
    <t>4Q17</t>
  </si>
  <si>
    <t>FY17 E Adj. EBITDA</t>
  </si>
  <si>
    <t>FY17E Leverage</t>
  </si>
  <si>
    <t>NTM Revenue</t>
  </si>
  <si>
    <t xml:space="preserve">  Cash and Cash Equivalents</t>
  </si>
  <si>
    <t>NTM Revenue (Capital IQ)</t>
  </si>
  <si>
    <t>Recovery on Assets</t>
  </si>
  <si>
    <t>(-) Capital Expenditures</t>
  </si>
  <si>
    <t xml:space="preserve">Credit Facility Availability </t>
  </si>
  <si>
    <t>Company Comp Set</t>
  </si>
  <si>
    <t>Market Cap (millions)</t>
  </si>
  <si>
    <t>USD</t>
  </si>
  <si>
    <t xml:space="preserve">  Depreciation and Amortization</t>
  </si>
  <si>
    <t xml:space="preserve">  Operating Income (Loss)</t>
  </si>
  <si>
    <t xml:space="preserve">  Deferred Income Taxes</t>
  </si>
  <si>
    <t xml:space="preserve">  Net Income</t>
  </si>
  <si>
    <t>Total Current Assets</t>
  </si>
  <si>
    <t xml:space="preserve">  Prepaid Expenses and Other Current Assets</t>
  </si>
  <si>
    <t xml:space="preserve">  Other Liabilities</t>
  </si>
  <si>
    <t>Floor</t>
  </si>
  <si>
    <t>Qrtly Principal Pym Due</t>
  </si>
  <si>
    <t>LOC out.</t>
  </si>
  <si>
    <t xml:space="preserve">  Earnings of Discontinued Operations</t>
  </si>
  <si>
    <t xml:space="preserve">  Basic EPS - Discontinued Operations</t>
  </si>
  <si>
    <t xml:space="preserve">  Basic Earnings Per Share – Total</t>
  </si>
  <si>
    <t xml:space="preserve">  Diluted EPS - Discontinued Operations</t>
  </si>
  <si>
    <t xml:space="preserve">  Diluted Earnings Per Share – Total</t>
  </si>
  <si>
    <t xml:space="preserve">  Property, Plant and Equipment, Net</t>
  </si>
  <si>
    <t xml:space="preserve">  Intangible Assets, Net</t>
  </si>
  <si>
    <t xml:space="preserve">  Long-term Debt</t>
  </si>
  <si>
    <t>nm</t>
  </si>
  <si>
    <t>Total Assets (millions)</t>
  </si>
  <si>
    <t>Total Debt (millions)</t>
  </si>
  <si>
    <t>USD 000's</t>
  </si>
  <si>
    <t>Projection Period</t>
  </si>
  <si>
    <t>% yoy growth</t>
  </si>
  <si>
    <t>Net Sales</t>
  </si>
  <si>
    <t>Cost of Products Sold</t>
  </si>
  <si>
    <t>% of sales</t>
  </si>
  <si>
    <t>Gross Profit</t>
  </si>
  <si>
    <t>% margin</t>
  </si>
  <si>
    <t>Selling, General and Administrative Expenses</t>
  </si>
  <si>
    <t>Operating Income (Loss)</t>
  </si>
  <si>
    <t>Debtwire Adj. EBITDA Calculation:</t>
  </si>
  <si>
    <t>(+) D&amp;A</t>
  </si>
  <si>
    <t>(+) Other Non-recurring Costs/Adjustments</t>
  </si>
  <si>
    <t xml:space="preserve">   % margin</t>
  </si>
  <si>
    <t>Tax Receivable Agreement Calculation:</t>
  </si>
  <si>
    <t>Beginning TRA Obligation Balance</t>
  </si>
  <si>
    <t>TRA Payment from Previous Year Tax</t>
  </si>
  <si>
    <t>Ending TRA Obligation Balance</t>
  </si>
  <si>
    <t>Free Cash Flow Calculation:</t>
  </si>
  <si>
    <t>(-) Cash Interest Expense</t>
  </si>
  <si>
    <t>% of Sales</t>
  </si>
  <si>
    <t>Term Loan</t>
  </si>
  <si>
    <t>USDm where applicable</t>
  </si>
  <si>
    <t>YoY Growth</t>
  </si>
  <si>
    <t>As a % of Sales</t>
  </si>
  <si>
    <t>LIBOR + 1.25%-1.75%</t>
  </si>
  <si>
    <t>Stores at Beginning</t>
  </si>
  <si>
    <t>Stores Opened</t>
  </si>
  <si>
    <t>Total Stores</t>
  </si>
  <si>
    <t>12 months
Jan-31-2015</t>
  </si>
  <si>
    <t>12 months
Jan-30-2016</t>
  </si>
  <si>
    <t>12 months
Jan-28-2017</t>
  </si>
  <si>
    <t xml:space="preserve">  Net Sales</t>
  </si>
  <si>
    <t xml:space="preserve">  Cost of Products Sold</t>
  </si>
  <si>
    <t xml:space="preserve">  Selling, General and Administrative Expenses</t>
  </si>
  <si>
    <t xml:space="preserve">  Impairment of Goodwill and Indefinite-lived Intangible Assets</t>
  </si>
  <si>
    <t xml:space="preserve">  Interest Expense, Net</t>
  </si>
  <si>
    <t xml:space="preserve">  Other Expense/income Net</t>
  </si>
  <si>
    <t xml:space="preserve">  Gross Profit/loss</t>
  </si>
  <si>
    <t xml:space="preserve">  Trade Receivables Net</t>
  </si>
  <si>
    <t xml:space="preserve">  Other Receivables</t>
  </si>
  <si>
    <t xml:space="preserve">  Inventories (Net)</t>
  </si>
  <si>
    <t xml:space="preserve">  Current Assets of Discontinued Operations</t>
  </si>
  <si>
    <t xml:space="preserve">  Land</t>
  </si>
  <si>
    <t xml:space="preserve">  Buildings and Improvements</t>
  </si>
  <si>
    <t xml:space="preserve">  Construction-in-process</t>
  </si>
  <si>
    <t xml:space="preserve">  Machinery, Equipment</t>
  </si>
  <si>
    <t xml:space="preserve">  Capitalized Software</t>
  </si>
  <si>
    <t xml:space="preserve">  Accumulated Depreciation</t>
  </si>
  <si>
    <t xml:space="preserve">  Deferred Income Taxes and Other Assets</t>
  </si>
  <si>
    <t xml:space="preserve">  Goodwill</t>
  </si>
  <si>
    <t xml:space="preserve">  Long-term Assets of Discontinued Operations</t>
  </si>
  <si>
    <t xml:space="preserve">  Accounts Payable</t>
  </si>
  <si>
    <t xml:space="preserve">  Other Accrued Expenses</t>
  </si>
  <si>
    <t xml:space="preserve">  Accrued Salaries and Employee Benefits</t>
  </si>
  <si>
    <t xml:space="preserve">  Short-term Borrowings</t>
  </si>
  <si>
    <t xml:space="preserve">  Current Liabilities of Discontinued Operations</t>
  </si>
  <si>
    <t xml:space="preserve">  Deferred Income Taxes and Other</t>
  </si>
  <si>
    <t xml:space="preserve">  Long-term Liabilities of Discontinued Operation</t>
  </si>
  <si>
    <t xml:space="preserve">  Deferred Rent</t>
  </si>
  <si>
    <t xml:space="preserve">  Accumulated Deficit</t>
  </si>
  <si>
    <t xml:space="preserve">  Accumulated Other Comprehensive Loss</t>
  </si>
  <si>
    <t xml:space="preserve">  Share-based Compensation Expense</t>
  </si>
  <si>
    <t xml:space="preserve">  Provision for Inventories</t>
  </si>
  <si>
    <t xml:space="preserve">  Other Assets/liabilities</t>
  </si>
  <si>
    <t xml:space="preserve">  Receivables, Net</t>
  </si>
  <si>
    <t xml:space="preserve">  Inventories</t>
  </si>
  <si>
    <t xml:space="preserve">  Accounts Payable and Accrued Expenses</t>
  </si>
  <si>
    <t xml:space="preserve">  Payment for Capital Expenditures</t>
  </si>
  <si>
    <t xml:space="preserve">  Repayment of Borrowings Under the Revolving Credit Facility</t>
  </si>
  <si>
    <t xml:space="preserve">  Proceeds from Borrowings Under the Revolving Credit Facility</t>
  </si>
  <si>
    <t xml:space="preserve">  Proceeds from Common Stock Issuance, Net of Certain Transaction Costs</t>
  </si>
  <si>
    <t xml:space="preserve">  Stock Options Exercise</t>
  </si>
  <si>
    <t xml:space="preserve">  Others</t>
  </si>
  <si>
    <t xml:space="preserve">  Fees Paid for Revolving Credit Facilities</t>
  </si>
  <si>
    <t>3 months
Apr-30-2016</t>
  </si>
  <si>
    <t>3 months
Jul-30-2016</t>
  </si>
  <si>
    <t>3 months
Oct-29-2016</t>
  </si>
  <si>
    <t>3 months
Jan-28-2017</t>
  </si>
  <si>
    <t>6 months
Jul-30-2016</t>
  </si>
  <si>
    <t>9 months
Oct-29-2016</t>
  </si>
  <si>
    <t xml:space="preserve">  Deferred Rents</t>
  </si>
  <si>
    <t xml:space="preserve">  Impairment of Property and Equipment</t>
  </si>
  <si>
    <t xml:space="preserve">  Impairment of Goodwill and Indefinite Lived Intangible Assets</t>
  </si>
  <si>
    <t xml:space="preserve">  Repayment of Borrowings Under the Term Loan Facility</t>
  </si>
  <si>
    <t xml:space="preserve">  Proceeds from Common Stock Issuance, Net of Transaction Costs</t>
  </si>
  <si>
    <t xml:space="preserve">  Proceeds from Stock Option Exercises and Issuances of Common Stock Under Employee Stock Purchase Plan</t>
  </si>
  <si>
    <t>Retail</t>
  </si>
  <si>
    <t>Distressed</t>
  </si>
  <si>
    <t>VNCE</t>
  </si>
  <si>
    <t>int. rate paid January 28, 2017</t>
  </si>
  <si>
    <t>Euro Dollar + 4.75%-5.00%</t>
  </si>
  <si>
    <t>Estimated Total Tax Receivable Agreement Obligation: USD 140.6m. The TRA expires on 31 December 2023</t>
  </si>
  <si>
    <t>Vera Bradley, Inc. (NasdaqGS:VRA)</t>
  </si>
  <si>
    <t>Vince Holding Corp (NYSE:VNCE)</t>
  </si>
  <si>
    <t>Bebe Stores, Inc. (NasdaqCM:BEBE)</t>
  </si>
  <si>
    <t>Revolver</t>
  </si>
  <si>
    <t xml:space="preserve"> Sales</t>
  </si>
  <si>
    <t>Period Ending</t>
  </si>
  <si>
    <t xml:space="preserve">(-) TRA Payments on 85% of Tax Savings </t>
  </si>
  <si>
    <t>Adj. EBITDA-int. exp.-capex-taxes/TRA (exc. NWC)</t>
  </si>
  <si>
    <t>Impairment of goodwill and indefinite-lived intangible asset</t>
  </si>
  <si>
    <t>(+) Adj. EBITDAX-int. exp.-capex-TRA/taxes</t>
  </si>
  <si>
    <t>(+) Share Based Comp</t>
  </si>
  <si>
    <t>Q1
Apr-30-2016</t>
  </si>
  <si>
    <t>Q2
Jul-30-2016</t>
  </si>
  <si>
    <t>Q3
Oct-29-2016</t>
  </si>
  <si>
    <t>Q4
Jan-28-2017</t>
  </si>
  <si>
    <t>Retail Specific Data</t>
  </si>
  <si>
    <t xml:space="preserve">Total Same Store Sales Growth </t>
  </si>
  <si>
    <t>Gross Margin</t>
  </si>
  <si>
    <t>Operating Margin</t>
  </si>
  <si>
    <t>Retail Revenues</t>
  </si>
  <si>
    <t>Wholesale Revenues</t>
  </si>
  <si>
    <t>Industry Specific Data</t>
  </si>
  <si>
    <t xml:space="preserve">Senior Secured Revolver </t>
  </si>
  <si>
    <t>Senior Secured Term Loan</t>
  </si>
  <si>
    <t>CCC- / Caa2</t>
  </si>
  <si>
    <t xml:space="preserve">Disclaimer </t>
  </si>
  <si>
    <r>
      <t xml:space="preserve">We have obtained the information provided in this report in good faith from publicly available data as well as </t>
    </r>
    <r>
      <rPr>
        <i/>
        <sz val="6.5"/>
        <color rgb="FF000000"/>
        <rFont val="Calibri"/>
        <family val="2"/>
      </rPr>
      <t>Debtwire</t>
    </r>
    <r>
      <rPr>
        <sz val="6.5"/>
        <color rgb="FF000000"/>
        <rFont val="Calibri"/>
        <family val="2"/>
      </rPr>
      <t xml:space="preserve"> data and intelligence, which we consider to be reliable. This information is not intended to provide tax, legal or investment advice. You should seek independent tax, legal and/or investment advice before acting on information obtained from this report. We shall not be liable for any mistakes, errors, inaccuracies or omissions in, or incompleteness of, any information contained in this report, and not for any delays in updating the information.</t>
    </r>
  </si>
  <si>
    <t>We make no representations or warranties in regard to the contents of and materials provided on this report and exclude all representations, conditions, and warranties, express or implied arising by operation of law or otherwise, to the fullest extent permitted by law. We shall not be liable under any circumstances for any trading, investment, or other losses which may be incurred as a result of use of or reliance on information provided by this report. All such liability is excluded to the fullest extent permitted by law.</t>
  </si>
  <si>
    <r>
      <t xml:space="preserve">Any opinions expressed herein are statements of our judgment at the date of publication and are subject to change without notice. Reproduction without written permission is prohibited. For additional information call </t>
    </r>
    <r>
      <rPr>
        <i/>
        <sz val="6.5"/>
        <color rgb="FF000000"/>
        <rFont val="Calibri"/>
        <family val="2"/>
      </rPr>
      <t xml:space="preserve">Debtwire Analytics </t>
    </r>
    <r>
      <rPr>
        <sz val="6.5"/>
        <color rgb="FF000000"/>
        <rFont val="Calibri"/>
        <family val="2"/>
      </rPr>
      <t>at (212) 686-5374.</t>
    </r>
  </si>
  <si>
    <t xml:space="preserve">Copyright 2017 S&amp;P Capital IQ (and its affiliates, as applicable). This may contain information obtained from third parties, including ratings from credit ratings agencies such as Standard &amp; Poor's.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 </t>
  </si>
  <si>
    <r>
      <t xml:space="preserve"> CAPITAL STRUCTURE AS OF 1Q17</t>
    </r>
    <r>
      <rPr>
        <b/>
        <i/>
        <sz val="10"/>
        <color rgb="FFFFFFFF"/>
        <rFont val="Calibri"/>
        <family val="2"/>
        <scheme val="minor"/>
      </rPr>
      <t>(USDm)</t>
    </r>
  </si>
  <si>
    <t>LIQUIDITY as of 1Q17 USDm)</t>
  </si>
  <si>
    <t xml:space="preserve">Cash &amp; Cash Equivalents </t>
  </si>
  <si>
    <t>Cash &amp; Cash Equivalents</t>
  </si>
  <si>
    <t>3 months
Apr-29-2017</t>
  </si>
  <si>
    <t>Q1
Apr-29-2017</t>
  </si>
  <si>
    <t>Business Segments</t>
  </si>
  <si>
    <t>Wholesale</t>
  </si>
  <si>
    <t>Direct-To-Consumer</t>
  </si>
  <si>
    <t xml:space="preserve">  Total Revenues</t>
  </si>
  <si>
    <t>Operating Profit Before Tax</t>
  </si>
  <si>
    <t>Unallocated Corporate Expenses</t>
  </si>
  <si>
    <t>Segment Adjustment</t>
  </si>
  <si>
    <t>Corporate</t>
  </si>
  <si>
    <t xml:space="preserve">  Total Operating Profit Before Tax</t>
  </si>
  <si>
    <t>TTM
Apr-29-2017</t>
  </si>
  <si>
    <t>TTM 1Q17</t>
  </si>
  <si>
    <t>USD 234.3</t>
  </si>
  <si>
    <t>Amount Out @ 1Q17</t>
  </si>
  <si>
    <t>Oxford Industries, Inc. (NYSE:OXM)</t>
  </si>
  <si>
    <t>New York &amp; Company, Inc. (NYSE:NWY)</t>
  </si>
  <si>
    <t>EV / LTM Revenue</t>
  </si>
  <si>
    <t>EV / FY17 Revenue</t>
  </si>
  <si>
    <t>The ABL Amendment also (x) increases the applicable margin on all borrowings of revolving loans by 0.50% per annum </t>
  </si>
  <si>
    <t>+</t>
  </si>
  <si>
    <t>Must Maintain Greater of:</t>
  </si>
  <si>
    <t>Of total Loan Cap</t>
  </si>
  <si>
    <t>Through 15 August 2017</t>
  </si>
  <si>
    <t>Source: SEC Filings</t>
  </si>
  <si>
    <t>Minimum Excess Availability Covenant</t>
  </si>
  <si>
    <t>From and after 15 August 2017</t>
  </si>
  <si>
    <t>Ending Cash (deficiency) before Revolver Drawdown and/or Rights Offering Proceeds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</si>
</sst>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quot;$&quot;* #,##0.00_);_(&quot;$&quot;* \(#,##0.00\);_(&quot;$&quot;* &quot;-&quot;??_);_(@_)"/>
    <numFmt numFmtId="43" formatCode="_(* #,##0.00_);_(* \(#,##0.00\);_(* &quot;-&quot;??_);_(@_)"/>
    <numFmt numFmtId="164" formatCode="_(\ #,##0.0_);_(\ \(#,##0.0\)_);_(\ &quot; - &quot;_)"/>
    <numFmt numFmtId="165" formatCode="#,##0.0"/>
    <numFmt numFmtId="166" formatCode="mmm\-dd\-yyyy"/>
    <numFmt numFmtId="167" formatCode="0.0\x"/>
    <numFmt numFmtId="168" formatCode="0.0%"/>
    <numFmt numFmtId="169" formatCode="#,##0.0_);\(#,##0.0\)"/>
    <numFmt numFmtId="170" formatCode="_(* #,##0.0_);_(* \(#,##0.0\);_(* &quot;-&quot;??_);_(@_)"/>
    <numFmt numFmtId="171" formatCode="0.0"/>
    <numFmt numFmtId="172" formatCode="yyyy"/>
    <numFmt numFmtId="173" formatCode="#,##0.0\x"/>
    <numFmt numFmtId="174" formatCode="_(\ #,##0.0_);_(\(\ #,##0.0\)_);_(\ &quot; - &quot;_)"/>
    <numFmt numFmtId="175" formatCode="mmm\-yyyy;@"/>
    <numFmt numFmtId="176" formatCode="_(#,##0.0%_);_(\(#,##0.0%\)_);_(#,##0.0%_)"/>
    <numFmt numFmtId="177" formatCode="0.0&quot;x&quot;"/>
    <numFmt numFmtId="178" formatCode="#,##0.00000_);\(#,##0.00000\)"/>
    <numFmt numFmtId="179" formatCode="[$USD]\ #,##0.00_);\([$USD]\ #,##0.00\)"/>
    <numFmt numFmtId="180" formatCode="[$USD]\ #,##0.0_);\([$USD]\ #,##0.0\)"/>
    <numFmt numFmtId="181" formatCode="0.0_);\(0.0\)"/>
    <numFmt numFmtId="182" formatCode="0.000%"/>
    <numFmt numFmtId="183" formatCode="_(\ #,##0_);_(\ \(#,##0\)_);_(\ &quot; - &quot;_)"/>
  </numFmts>
  <fonts count="8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8"/>
      <color theme="1"/>
      <name val="times new roman"/>
      <family val="2"/>
    </font>
    <font>
      <sz val="11"/>
      <color theme="1"/>
      <name val="Calibri"/>
      <family val="2"/>
      <scheme val="minor"/>
    </font>
    <font>
      <sz val="8"/>
      <color theme="1"/>
      <name val="Arial"/>
      <family val="2"/>
    </font>
    <font>
      <sz val="8"/>
      <color theme="4"/>
      <name val="Calibri"/>
      <family val="2"/>
      <scheme val="minor"/>
    </font>
    <font>
      <sz val="8"/>
      <color theme="1"/>
      <name val="Calibri"/>
      <family val="2"/>
      <scheme val="minor"/>
    </font>
    <font>
      <b/>
      <i/>
      <sz val="8"/>
      <color rgb="FFFFFFFF"/>
      <name val="Calibri"/>
      <family val="2"/>
      <scheme val="minor"/>
    </font>
    <font>
      <sz val="10"/>
      <name val="Arial"/>
      <family val="2"/>
    </font>
    <font>
      <sz val="8"/>
      <name val="Calibri"/>
      <family val="2"/>
      <scheme val="minor"/>
    </font>
    <font>
      <sz val="8"/>
      <color rgb="FF000000"/>
      <name val="Calibri"/>
      <family val="2"/>
      <scheme val="minor"/>
    </font>
    <font>
      <b/>
      <sz val="8"/>
      <name val="Calibri"/>
      <family val="2"/>
      <scheme val="minor"/>
    </font>
    <font>
      <i/>
      <sz val="7"/>
      <color rgb="FF000000"/>
      <name val="Calibri"/>
      <family val="2"/>
      <scheme val="minor"/>
    </font>
    <font>
      <b/>
      <sz val="8"/>
      <color theme="1"/>
      <name val="Calibri"/>
      <family val="2"/>
      <scheme val="minor"/>
    </font>
    <font>
      <b/>
      <sz val="8"/>
      <color theme="0"/>
      <name val="Calibri"/>
      <family val="2"/>
      <scheme val="minor"/>
    </font>
    <font>
      <sz val="8"/>
      <color rgb="FF0070C0"/>
      <name val="Calibri"/>
      <family val="2"/>
      <scheme val="minor"/>
    </font>
    <font>
      <b/>
      <u/>
      <sz val="8"/>
      <color theme="1"/>
      <name val="Calibri"/>
      <family val="2"/>
      <scheme val="minor"/>
    </font>
    <font>
      <b/>
      <sz val="8"/>
      <color indexed="8"/>
      <name val="Calibri"/>
      <family val="2"/>
      <scheme val="minor"/>
    </font>
    <font>
      <sz val="10"/>
      <color rgb="FF0070C0"/>
      <name val="Calibri"/>
      <family val="2"/>
      <scheme val="minor"/>
    </font>
    <font>
      <sz val="1"/>
      <color indexed="9"/>
      <name val="Symbol"/>
      <family val="1"/>
      <charset val="2"/>
    </font>
    <font>
      <sz val="8"/>
      <name val="Arial"/>
      <family val="2"/>
    </font>
    <font>
      <b/>
      <sz val="8"/>
      <color indexed="8"/>
      <name val="Arial"/>
      <family val="2"/>
    </font>
    <font>
      <i/>
      <sz val="7"/>
      <name val="Times New Roman"/>
      <family val="1"/>
    </font>
    <font>
      <b/>
      <sz val="13"/>
      <color indexed="8"/>
      <name val="Verdana"/>
      <family val="2"/>
    </font>
    <font>
      <b/>
      <sz val="12"/>
      <color indexed="8"/>
      <name val="Verdana"/>
      <family val="2"/>
    </font>
    <font>
      <b/>
      <sz val="10"/>
      <color indexed="9"/>
      <name val="Arial"/>
      <family val="2"/>
    </font>
    <font>
      <b/>
      <u val="singleAccounting"/>
      <sz val="8"/>
      <color indexed="8"/>
      <name val="Verdana"/>
      <family val="2"/>
    </font>
    <font>
      <b/>
      <sz val="8"/>
      <color indexed="9"/>
      <name val="Verdana"/>
      <family val="2"/>
    </font>
    <font>
      <b/>
      <u val="singleAccounting"/>
      <sz val="8"/>
      <color indexed="8"/>
      <name val="Arial"/>
      <family val="2"/>
    </font>
    <font>
      <sz val="8"/>
      <color indexed="8"/>
      <name val="Arial"/>
      <family val="2"/>
    </font>
    <font>
      <vertAlign val="superscript"/>
      <sz val="8"/>
      <color indexed="8"/>
      <name val="Arial"/>
      <family val="2"/>
    </font>
    <font>
      <vertAlign val="subscript"/>
      <sz val="8"/>
      <color indexed="8"/>
      <name val="Arial"/>
      <family val="2"/>
    </font>
    <font>
      <i/>
      <sz val="8"/>
      <color indexed="8"/>
      <name val="Arial"/>
      <family val="2"/>
    </font>
    <font>
      <sz val="10"/>
      <color indexed="8"/>
      <name val="Arial"/>
      <family val="2"/>
    </font>
    <font>
      <b/>
      <sz val="8"/>
      <color indexed="8"/>
      <name val="Verdana"/>
      <family val="2"/>
    </font>
    <font>
      <i/>
      <sz val="8"/>
      <color theme="4"/>
      <name val="Calibri"/>
      <family val="2"/>
      <scheme val="minor"/>
    </font>
    <font>
      <sz val="10"/>
      <name val="Times New Roman"/>
      <family val="1"/>
    </font>
    <font>
      <u/>
      <sz val="10"/>
      <color indexed="12"/>
      <name val="Arial"/>
      <family val="2"/>
    </font>
    <font>
      <b/>
      <sz val="10"/>
      <color rgb="FFFFFFFF"/>
      <name val="Calibri"/>
      <family val="2"/>
      <scheme val="minor"/>
    </font>
    <font>
      <b/>
      <sz val="8"/>
      <color rgb="FFFFFFFF"/>
      <name val="Calibri"/>
      <family val="2"/>
    </font>
    <font>
      <sz val="10"/>
      <name val="Calibri"/>
      <family val="2"/>
      <scheme val="minor"/>
    </font>
    <font>
      <b/>
      <sz val="10"/>
      <name val="Calibri"/>
      <family val="2"/>
      <scheme val="minor"/>
    </font>
    <font>
      <b/>
      <i/>
      <sz val="10"/>
      <color theme="0"/>
      <name val="Calibri"/>
      <family val="2"/>
      <scheme val="minor"/>
    </font>
    <font>
      <b/>
      <sz val="10"/>
      <color theme="0"/>
      <name val="Calibri"/>
      <family val="2"/>
      <scheme val="minor"/>
    </font>
    <font>
      <b/>
      <sz val="10"/>
      <color indexed="8"/>
      <name val="Calibri"/>
      <family val="2"/>
      <scheme val="minor"/>
    </font>
    <font>
      <b/>
      <i/>
      <sz val="10"/>
      <color rgb="FFFFFFFF"/>
      <name val="Calibri"/>
      <family val="2"/>
      <scheme val="minor"/>
    </font>
    <font>
      <b/>
      <i/>
      <sz val="10"/>
      <name val="Calibri"/>
      <family val="2"/>
      <scheme val="minor"/>
    </font>
    <font>
      <sz val="10"/>
      <color indexed="8"/>
      <name val="Calibri"/>
      <family val="2"/>
      <scheme val="minor"/>
    </font>
    <font>
      <sz val="10"/>
      <color theme="4"/>
      <name val="Calibri"/>
      <family val="2"/>
      <scheme val="minor"/>
    </font>
    <font>
      <b/>
      <sz val="10"/>
      <color indexed="9"/>
      <name val="Calibri"/>
      <family val="2"/>
      <scheme val="minor"/>
    </font>
    <font>
      <b/>
      <sz val="10"/>
      <color rgb="FF000000"/>
      <name val="Calibri"/>
      <family val="2"/>
      <scheme val="minor"/>
    </font>
    <font>
      <sz val="10"/>
      <color rgb="FF000000"/>
      <name val="Calibri"/>
      <family val="2"/>
      <scheme val="minor"/>
    </font>
    <font>
      <b/>
      <sz val="10"/>
      <color theme="4"/>
      <name val="Calibri"/>
      <family val="2"/>
      <scheme val="minor"/>
    </font>
    <font>
      <b/>
      <i/>
      <sz val="10"/>
      <color indexed="9"/>
      <name val="Calibri"/>
      <family val="2"/>
      <scheme val="minor"/>
    </font>
    <font>
      <sz val="8"/>
      <color rgb="FF000000"/>
      <name val="Calibri"/>
      <family val="2"/>
    </font>
    <font>
      <sz val="10"/>
      <color theme="0"/>
      <name val="Calibri"/>
      <family val="2"/>
      <scheme val="minor"/>
    </font>
    <font>
      <b/>
      <sz val="9"/>
      <color theme="0"/>
      <name val="Calibri"/>
      <family val="2"/>
      <scheme val="minor"/>
    </font>
    <font>
      <sz val="6.7"/>
      <color rgb="FF000000"/>
      <name val="Calibri"/>
      <family val="2"/>
    </font>
    <font>
      <b/>
      <sz val="8"/>
      <color rgb="FF000000"/>
      <name val="Calibri"/>
      <family val="2"/>
      <scheme val="minor"/>
    </font>
    <font>
      <b/>
      <i/>
      <sz val="8"/>
      <color theme="0"/>
      <name val="Calibri"/>
      <family val="2"/>
      <scheme val="minor"/>
    </font>
    <font>
      <sz val="9"/>
      <color theme="0"/>
      <name val="Calibri"/>
      <family val="2"/>
      <scheme val="minor"/>
    </font>
    <font>
      <sz val="9"/>
      <color indexed="8"/>
      <name val="Calibri"/>
      <family val="2"/>
      <scheme val="minor"/>
    </font>
    <font>
      <b/>
      <sz val="9"/>
      <color indexed="8"/>
      <name val="Calibri"/>
      <family val="2"/>
      <scheme val="minor"/>
    </font>
    <font>
      <sz val="9"/>
      <color theme="1"/>
      <name val="Calibri"/>
      <family val="2"/>
      <scheme val="minor"/>
    </font>
    <font>
      <i/>
      <sz val="9"/>
      <color indexed="8"/>
      <name val="Calibri"/>
      <family val="2"/>
      <scheme val="minor"/>
    </font>
    <font>
      <b/>
      <sz val="9"/>
      <color theme="1"/>
      <name val="Calibri"/>
      <family val="2"/>
      <scheme val="minor"/>
    </font>
    <font>
      <b/>
      <sz val="9"/>
      <color rgb="FFFFFFFF"/>
      <name val="Calibri"/>
      <family val="2"/>
    </font>
    <font>
      <b/>
      <sz val="10"/>
      <color rgb="FFFFFFFF"/>
      <name val="Calibri"/>
      <family val="2"/>
    </font>
    <font>
      <sz val="10"/>
      <color rgb="FF878787"/>
      <name val="Arial"/>
      <family val="2"/>
    </font>
    <font>
      <i/>
      <sz val="9"/>
      <color theme="1"/>
      <name val="Calibri"/>
      <family val="2"/>
      <scheme val="minor"/>
    </font>
    <font>
      <b/>
      <i/>
      <sz val="9"/>
      <color indexed="8"/>
      <name val="Calibri"/>
      <family val="2"/>
      <scheme val="minor"/>
    </font>
    <font>
      <b/>
      <i/>
      <sz val="9"/>
      <color theme="0"/>
      <name val="Calibri"/>
      <family val="2"/>
      <scheme val="minor"/>
    </font>
    <font>
      <b/>
      <sz val="8"/>
      <color rgb="FFFFFFFF"/>
      <name val="Calibri"/>
      <family val="2"/>
      <scheme val="minor"/>
    </font>
    <font>
      <sz val="9"/>
      <color rgb="FF464E56"/>
      <name val="Arial"/>
      <family val="2"/>
    </font>
    <font>
      <i/>
      <sz val="8"/>
      <color rgb="FF000000"/>
      <name val="Calibri"/>
      <family val="2"/>
      <scheme val="minor"/>
    </font>
    <font>
      <i/>
      <sz val="8"/>
      <color theme="1"/>
      <name val="Calibri"/>
      <family val="2"/>
      <scheme val="minor"/>
    </font>
    <font>
      <b/>
      <i/>
      <sz val="8"/>
      <color theme="1"/>
      <name val="Calibri"/>
      <family val="2"/>
      <scheme val="minor"/>
    </font>
    <font>
      <i/>
      <sz val="8"/>
      <name val="Calibri"/>
      <family val="2"/>
      <scheme val="minor"/>
    </font>
    <font>
      <i/>
      <sz val="8"/>
      <color rgb="FF0070C0"/>
      <name val="Calibri"/>
      <family val="2"/>
      <scheme val="minor"/>
    </font>
    <font>
      <u/>
      <sz val="8"/>
      <color theme="1"/>
      <name val="Calibri"/>
      <family val="2"/>
      <scheme val="minor"/>
    </font>
    <font>
      <b/>
      <sz val="11"/>
      <color rgb="FF00B050"/>
      <name val="Calibri"/>
      <family val="2"/>
      <scheme val="minor"/>
    </font>
    <font>
      <b/>
      <sz val="8"/>
      <color rgb="FF00B050"/>
      <name val="Calibri"/>
      <family val="2"/>
      <scheme val="minor"/>
    </font>
    <font>
      <b/>
      <sz val="8"/>
      <color indexed="9"/>
      <name val="Calibri"/>
      <family val="2"/>
      <scheme val="minor"/>
    </font>
    <font>
      <i/>
      <sz val="8"/>
      <color rgb="FF002244"/>
      <name val="Calibri"/>
      <family val="2"/>
      <scheme val="minor"/>
    </font>
    <font>
      <b/>
      <sz val="6.5"/>
      <color rgb="FF000000"/>
      <name val="Calibri"/>
      <family val="2"/>
    </font>
    <font>
      <sz val="6.5"/>
      <color rgb="FF000000"/>
      <name val="Calibri"/>
      <family val="2"/>
    </font>
    <font>
      <i/>
      <sz val="6.5"/>
      <color rgb="FF000000"/>
      <name val="Calibri"/>
      <family val="2"/>
    </font>
  </fonts>
  <fills count="2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0266A4"/>
        <bgColor indexed="64"/>
      </patternFill>
    </fill>
    <fill>
      <patternFill patternType="solid">
        <fgColor rgb="FFF3F6F9"/>
        <bgColor indexed="64"/>
      </patternFill>
    </fill>
    <fill>
      <patternFill patternType="solid">
        <fgColor rgb="FFD2D7DC"/>
        <bgColor indexed="64"/>
      </patternFill>
    </fill>
    <fill>
      <patternFill patternType="solid">
        <fgColor rgb="FFFFE1A0"/>
        <bgColor indexed="64"/>
      </patternFill>
    </fill>
    <fill>
      <patternFill patternType="solid">
        <fgColor theme="2"/>
        <bgColor indexed="64"/>
      </patternFill>
    </fill>
    <fill>
      <patternFill patternType="solid">
        <fgColor theme="7"/>
        <bgColor indexed="64"/>
      </patternFill>
    </fill>
    <fill>
      <patternFill patternType="solid">
        <fgColor theme="9" tint="0.79998168889431442"/>
        <bgColor indexed="64"/>
      </patternFill>
    </fill>
    <fill>
      <patternFill patternType="solid">
        <fgColor rgb="FF002244"/>
        <bgColor indexed="64"/>
      </patternFill>
    </fill>
    <fill>
      <patternFill patternType="solid">
        <fgColor indexed="63"/>
        <bgColor indexed="64"/>
      </patternFill>
    </fill>
    <fill>
      <patternFill patternType="solid">
        <fgColor indexed="62"/>
        <bgColor indexed="64"/>
      </patternFill>
    </fill>
    <fill>
      <patternFill patternType="solid">
        <fgColor indexed="56"/>
        <bgColor indexed="64"/>
      </patternFill>
    </fill>
    <fill>
      <patternFill patternType="solid">
        <fgColor indexed="6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E1AA"/>
        <bgColor indexed="64"/>
      </patternFill>
    </fill>
    <fill>
      <patternFill patternType="solid">
        <fgColor theme="4"/>
        <bgColor indexed="64"/>
      </patternFill>
    </fill>
    <fill>
      <patternFill patternType="solid">
        <fgColor theme="3" tint="0.39997558519241921"/>
        <bgColor indexed="64"/>
      </patternFill>
    </fill>
    <fill>
      <patternFill patternType="solid">
        <fgColor rgb="FF002240"/>
        <bgColor indexed="64"/>
      </patternFill>
    </fill>
    <fill>
      <patternFill patternType="solid">
        <fgColor rgb="FFDDEBF7"/>
        <bgColor indexed="64"/>
      </patternFill>
    </fill>
    <fill>
      <patternFill patternType="solid">
        <fgColor rgb="FFFFFF99"/>
        <bgColor indexed="64"/>
      </patternFill>
    </fill>
    <fill>
      <patternFill patternType="solid">
        <fgColor theme="5" tint="0.79998168889431442"/>
        <bgColor indexed="64"/>
      </patternFill>
    </fill>
  </fills>
  <borders count="152">
    <border>
      <left/>
      <right/>
      <top/>
      <bottom/>
      <diagonal/>
    </border>
    <border>
      <left style="thin">
        <color theme="7"/>
      </left>
      <right style="thin">
        <color theme="7"/>
      </right>
      <top style="thin">
        <color theme="7"/>
      </top>
      <bottom style="thin">
        <color theme="7"/>
      </bottom>
      <diagonal/>
    </border>
    <border>
      <left style="thin">
        <color rgb="FFDEE3EA"/>
      </left>
      <right style="thin">
        <color rgb="FFDEE3EA"/>
      </right>
      <top style="thin">
        <color theme="6"/>
      </top>
      <bottom style="thin">
        <color rgb="FFDEE3EA"/>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DEE3EA"/>
      </left>
      <right style="thin">
        <color rgb="FFDEE3EA"/>
      </right>
      <top style="thin">
        <color rgb="FFDEE3EA"/>
      </top>
      <bottom style="thin">
        <color rgb="FFDEE3EA"/>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rgb="FFA6A6A6"/>
      </left>
      <right/>
      <top/>
      <bottom style="medium">
        <color rgb="FFA6A6A6"/>
      </bottom>
      <diagonal/>
    </border>
    <border>
      <left/>
      <right style="medium">
        <color rgb="FFA6A6A6"/>
      </right>
      <top/>
      <bottom style="medium">
        <color rgb="FFA6A6A6"/>
      </bottom>
      <diagonal/>
    </border>
    <border>
      <left style="medium">
        <color rgb="FFA6A6A6"/>
      </left>
      <right/>
      <top style="medium">
        <color rgb="FFA6A6A6"/>
      </top>
      <bottom style="thin">
        <color rgb="FF6D91B8"/>
      </bottom>
      <diagonal/>
    </border>
    <border>
      <left/>
      <right/>
      <top style="medium">
        <color rgb="FFA6A6A6"/>
      </top>
      <bottom style="thin">
        <color rgb="FF6D91B8"/>
      </bottom>
      <diagonal/>
    </border>
    <border>
      <left style="medium">
        <color rgb="FFA6A6A6"/>
      </left>
      <right style="thin">
        <color rgb="FF6D91B8"/>
      </right>
      <top style="thin">
        <color rgb="FF6D91B8"/>
      </top>
      <bottom style="thin">
        <color rgb="FFDEE3EA"/>
      </bottom>
      <diagonal/>
    </border>
    <border>
      <left style="thin">
        <color rgb="FF6D91B8"/>
      </left>
      <right style="thin">
        <color rgb="FF6D91B8"/>
      </right>
      <top style="thin">
        <color rgb="FF6D91B8"/>
      </top>
      <bottom style="thin">
        <color rgb="FFDEE3EA"/>
      </bottom>
      <diagonal/>
    </border>
    <border>
      <left style="thin">
        <color rgb="FF6D91B8"/>
      </left>
      <right style="medium">
        <color rgb="FFA6A6A6"/>
      </right>
      <top style="thin">
        <color rgb="FF6D91B8"/>
      </top>
      <bottom style="thin">
        <color rgb="FFDEE3EA"/>
      </bottom>
      <diagonal/>
    </border>
    <border>
      <left style="medium">
        <color rgb="FFA6A6A6"/>
      </left>
      <right style="thin">
        <color rgb="FFDEE3EA"/>
      </right>
      <top style="thin">
        <color rgb="FFDEE3EA"/>
      </top>
      <bottom style="thin">
        <color rgb="FFDEE3EA"/>
      </bottom>
      <diagonal/>
    </border>
    <border>
      <left style="thin">
        <color rgb="FFDEE3EA"/>
      </left>
      <right style="medium">
        <color rgb="FFA6A6A6"/>
      </right>
      <top style="thin">
        <color rgb="FFDEE3EA"/>
      </top>
      <bottom style="thin">
        <color rgb="FFDEE3EA"/>
      </bottom>
      <diagonal/>
    </border>
    <border>
      <left style="medium">
        <color rgb="FFA6A6A6"/>
      </left>
      <right/>
      <top style="thin">
        <color rgb="FFFFB133"/>
      </top>
      <bottom style="medium">
        <color rgb="FFA6A6A6"/>
      </bottom>
      <diagonal/>
    </border>
    <border>
      <left/>
      <right/>
      <top style="thin">
        <color rgb="FFFFB133"/>
      </top>
      <bottom style="medium">
        <color rgb="FFA6A6A6"/>
      </bottom>
      <diagonal/>
    </border>
    <border>
      <left/>
      <right style="medium">
        <color rgb="FFA6A6A6"/>
      </right>
      <top style="thin">
        <color rgb="FFFFB133"/>
      </top>
      <bottom style="medium">
        <color rgb="FFA6A6A6"/>
      </bottom>
      <diagonal/>
    </border>
    <border>
      <left style="medium">
        <color rgb="FFA6A6A6"/>
      </left>
      <right style="thin">
        <color rgb="FFDEE3EA"/>
      </right>
      <top style="thin">
        <color rgb="FF6D91B8"/>
      </top>
      <bottom style="thin">
        <color rgb="FF6D91B8"/>
      </bottom>
      <diagonal/>
    </border>
    <border>
      <left style="thin">
        <color theme="6"/>
      </left>
      <right style="thin">
        <color theme="6"/>
      </right>
      <top/>
      <bottom style="thin">
        <color theme="6"/>
      </bottom>
      <diagonal/>
    </border>
    <border>
      <left/>
      <right style="thin">
        <color rgb="FFDEE3EA"/>
      </right>
      <top style="thin">
        <color rgb="FFDEE3EA"/>
      </top>
      <bottom style="thin">
        <color rgb="FFDEE3EA"/>
      </bottom>
      <diagonal/>
    </border>
    <border>
      <left style="medium">
        <color rgb="FFA6A6A6"/>
      </left>
      <right style="thin">
        <color rgb="FFDEE3EA"/>
      </right>
      <top style="thin">
        <color rgb="FFDEE3EA"/>
      </top>
      <bottom style="thin">
        <color rgb="FFFFB133"/>
      </bottom>
      <diagonal/>
    </border>
    <border>
      <left style="thin">
        <color theme="6"/>
      </left>
      <right style="thin">
        <color theme="6"/>
      </right>
      <top style="thin">
        <color theme="6"/>
      </top>
      <bottom/>
      <diagonal/>
    </border>
    <border>
      <left style="medium">
        <color theme="0" tint="-0.34998626667073579"/>
      </left>
      <right/>
      <top style="medium">
        <color theme="0" tint="-0.34998626667073579"/>
      </top>
      <bottom style="thin">
        <color theme="6"/>
      </bottom>
      <diagonal/>
    </border>
    <border>
      <left/>
      <right/>
      <top style="medium">
        <color theme="0" tint="-0.34998626667073579"/>
      </top>
      <bottom style="thin">
        <color theme="6"/>
      </bottom>
      <diagonal/>
    </border>
    <border>
      <left/>
      <right style="medium">
        <color theme="0" tint="-0.34998626667073579"/>
      </right>
      <top style="medium">
        <color theme="0" tint="-0.34998626667073579"/>
      </top>
      <bottom style="thin">
        <color theme="6"/>
      </bottom>
      <diagonal/>
    </border>
    <border>
      <left style="medium">
        <color theme="0" tint="-0.34998626667073579"/>
      </left>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thin">
        <color theme="6"/>
      </top>
      <bottom style="thin">
        <color theme="6"/>
      </bottom>
      <diagonal/>
    </border>
    <border>
      <left style="medium">
        <color theme="0" tint="-0.34998626667073579"/>
      </left>
      <right style="thin">
        <color theme="6"/>
      </right>
      <top style="thin">
        <color theme="6"/>
      </top>
      <bottom style="thin">
        <color theme="6"/>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6"/>
      </right>
      <top style="medium">
        <color theme="0" tint="-0.34998626667073579"/>
      </top>
      <bottom style="thin">
        <color theme="6"/>
      </bottom>
      <diagonal/>
    </border>
    <border>
      <left style="medium">
        <color theme="0" tint="-0.34998626667073579"/>
      </left>
      <right/>
      <top/>
      <bottom style="thin">
        <color theme="6"/>
      </bottom>
      <diagonal/>
    </border>
    <border>
      <left style="thin">
        <color rgb="FFDEE3EA"/>
      </left>
      <right style="medium">
        <color theme="0" tint="-0.34998626667073579"/>
      </right>
      <top style="thin">
        <color rgb="FFDEE3EA"/>
      </top>
      <bottom style="thin">
        <color rgb="FFDEE3EA"/>
      </bottom>
      <diagonal/>
    </border>
    <border>
      <left style="medium">
        <color theme="0" tint="-0.34998626667073579"/>
      </left>
      <right style="thin">
        <color rgb="FFDEE3EA"/>
      </right>
      <top style="thin">
        <color rgb="FFDEE3EA"/>
      </top>
      <bottom style="thin">
        <color rgb="FFDEE3EA"/>
      </bottom>
      <diagonal/>
    </border>
    <border>
      <left/>
      <right style="medium">
        <color theme="0" tint="-0.34998626667073579"/>
      </right>
      <top style="thin">
        <color theme="5"/>
      </top>
      <bottom style="medium">
        <color theme="0" tint="-0.34998626667073579"/>
      </bottom>
      <diagonal/>
    </border>
    <border>
      <left style="medium">
        <color theme="0" tint="-0.34998626667073579"/>
      </left>
      <right style="thin">
        <color rgb="FFDEE3EA"/>
      </right>
      <top/>
      <bottom style="thin">
        <color rgb="FFDEE3EA"/>
      </bottom>
      <diagonal/>
    </border>
    <border>
      <left style="thin">
        <color rgb="FFDEE3EA"/>
      </left>
      <right style="thin">
        <color rgb="FFDEE3EA"/>
      </right>
      <top/>
      <bottom style="thin">
        <color rgb="FFDEE3EA"/>
      </bottom>
      <diagonal/>
    </border>
    <border>
      <left style="thin">
        <color rgb="FFDEE3EA"/>
      </left>
      <right style="medium">
        <color theme="0" tint="-0.34998626667073579"/>
      </right>
      <top/>
      <bottom style="thin">
        <color rgb="FFDEE3EA"/>
      </bottom>
      <diagonal/>
    </border>
    <border>
      <left style="medium">
        <color theme="0" tint="-0.34998626667073579"/>
      </left>
      <right style="thin">
        <color theme="6"/>
      </right>
      <top style="thin">
        <color theme="6"/>
      </top>
      <bottom style="thin">
        <color rgb="FFD2D7E1"/>
      </bottom>
      <diagonal/>
    </border>
    <border>
      <left style="medium">
        <color theme="0" tint="-0.34998626667073579"/>
      </left>
      <right style="thin">
        <color theme="5" tint="0.39994506668294322"/>
      </right>
      <top style="thin">
        <color theme="5"/>
      </top>
      <bottom style="medium">
        <color theme="0" tint="-0.34998626667073579"/>
      </bottom>
      <diagonal/>
    </border>
    <border>
      <left style="thin">
        <color theme="5" tint="0.39994506668294322"/>
      </left>
      <right style="thin">
        <color theme="5" tint="0.39994506668294322"/>
      </right>
      <top style="thin">
        <color theme="5"/>
      </top>
      <bottom style="medium">
        <color theme="0" tint="-0.34998626667073579"/>
      </bottom>
      <diagonal/>
    </border>
    <border>
      <left style="thin">
        <color theme="5" tint="0.39994506668294322"/>
      </left>
      <right style="medium">
        <color theme="0" tint="-0.34998626667073579"/>
      </right>
      <top style="thin">
        <color theme="5"/>
      </top>
      <bottom style="medium">
        <color theme="0" tint="-0.34998626667073579"/>
      </bottom>
      <diagonal/>
    </border>
    <border>
      <left style="medium">
        <color theme="0" tint="-0.34998626667073579"/>
      </left>
      <right style="thin">
        <color theme="6"/>
      </right>
      <top style="medium">
        <color theme="0" tint="-0.34998626667073579"/>
      </top>
      <bottom/>
      <diagonal/>
    </border>
    <border>
      <left style="thin">
        <color theme="6"/>
      </left>
      <right style="thin">
        <color theme="6"/>
      </right>
      <top style="medium">
        <color theme="0" tint="-0.34998626667073579"/>
      </top>
      <bottom/>
      <diagonal/>
    </border>
    <border>
      <left style="thin">
        <color theme="6"/>
      </left>
      <right style="medium">
        <color theme="0" tint="-0.34998626667073579"/>
      </right>
      <top style="medium">
        <color theme="0" tint="-0.34998626667073579"/>
      </top>
      <bottom/>
      <diagonal/>
    </border>
    <border>
      <left style="medium">
        <color theme="0" tint="-0.34998626667073579"/>
      </left>
      <right style="thin">
        <color theme="6"/>
      </right>
      <top style="thin">
        <color theme="6"/>
      </top>
      <bottom/>
      <diagonal/>
    </border>
    <border>
      <left style="thin">
        <color theme="6"/>
      </left>
      <right style="medium">
        <color theme="0" tint="-0.34998626667073579"/>
      </right>
      <top style="thin">
        <color theme="6"/>
      </top>
      <bottom/>
      <diagonal/>
    </border>
    <border>
      <left style="medium">
        <color theme="0" tint="-0.34998626667073579"/>
      </left>
      <right style="thin">
        <color rgb="FFDEE3EA"/>
      </right>
      <top style="thin">
        <color rgb="FFDEE3EA"/>
      </top>
      <bottom style="thin">
        <color theme="5"/>
      </bottom>
      <diagonal/>
    </border>
    <border>
      <left style="medium">
        <color theme="0" tint="-0.34998626667073579"/>
      </left>
      <right style="thin">
        <color theme="5" tint="0.39994506668294322"/>
      </right>
      <top style="thin">
        <color theme="5"/>
      </top>
      <bottom style="thin">
        <color theme="5"/>
      </bottom>
      <diagonal/>
    </border>
    <border>
      <left style="thin">
        <color theme="5" tint="0.39994506668294322"/>
      </left>
      <right style="thin">
        <color theme="5" tint="0.39994506668294322"/>
      </right>
      <top style="thin">
        <color theme="5"/>
      </top>
      <bottom style="thin">
        <color theme="5"/>
      </bottom>
      <diagonal/>
    </border>
    <border>
      <left style="thin">
        <color theme="5" tint="0.39994506668294322"/>
      </left>
      <right style="medium">
        <color theme="0" tint="-0.34998626667073579"/>
      </right>
      <top style="thin">
        <color theme="5"/>
      </top>
      <bottom style="thin">
        <color theme="5"/>
      </bottom>
      <diagonal/>
    </border>
    <border>
      <left style="thin">
        <color rgb="FFDEE3EA"/>
      </left>
      <right style="medium">
        <color theme="0" tint="-0.34998626667073579"/>
      </right>
      <top style="thin">
        <color rgb="FFDEE3EA"/>
      </top>
      <bottom style="thin">
        <color theme="5"/>
      </bottom>
      <diagonal/>
    </border>
    <border>
      <left/>
      <right style="thin">
        <color theme="5" tint="0.39994506668294322"/>
      </right>
      <top style="thin">
        <color theme="5"/>
      </top>
      <bottom style="thin">
        <color theme="5"/>
      </bottom>
      <diagonal/>
    </border>
    <border>
      <left/>
      <right style="thin">
        <color theme="5" tint="0.39994506668294322"/>
      </right>
      <top style="thin">
        <color theme="5"/>
      </top>
      <bottom style="medium">
        <color theme="0" tint="-0.34998626667073579"/>
      </bottom>
      <diagonal/>
    </border>
    <border>
      <left style="medium">
        <color theme="0" tint="-0.34998626667073579"/>
      </left>
      <right/>
      <top style="thin">
        <color theme="3" tint="0.59996337778862885"/>
      </top>
      <bottom style="thin">
        <color theme="3" tint="0.59996337778862885"/>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34998626667073579"/>
      </left>
      <right/>
      <top style="thin">
        <color theme="5"/>
      </top>
      <bottom style="thin">
        <color theme="5"/>
      </bottom>
      <diagonal/>
    </border>
    <border>
      <left/>
      <right/>
      <top style="thin">
        <color theme="5"/>
      </top>
      <bottom style="thin">
        <color theme="5"/>
      </bottom>
      <diagonal/>
    </border>
    <border>
      <left/>
      <right style="medium">
        <color theme="0" tint="-0.34998626667073579"/>
      </right>
      <top style="thin">
        <color theme="5"/>
      </top>
      <bottom style="thin">
        <color theme="5"/>
      </bottom>
      <diagonal/>
    </border>
    <border>
      <left style="medium">
        <color theme="0" tint="-0.34998626667073579"/>
      </left>
      <right style="thin">
        <color rgb="FFDEE3EA"/>
      </right>
      <top style="thin">
        <color theme="3" tint="0.59996337778862885"/>
      </top>
      <bottom style="thin">
        <color rgb="FFDEE3EA"/>
      </bottom>
      <diagonal/>
    </border>
    <border>
      <left style="thin">
        <color rgb="FFDEE3EA"/>
      </left>
      <right style="thin">
        <color rgb="FFDEE3EA"/>
      </right>
      <top style="thin">
        <color theme="3" tint="0.59996337778862885"/>
      </top>
      <bottom style="thin">
        <color rgb="FFDEE3EA"/>
      </bottom>
      <diagonal/>
    </border>
    <border>
      <left style="thin">
        <color rgb="FFDEE3EA"/>
      </left>
      <right style="medium">
        <color theme="0" tint="-0.34998626667073579"/>
      </right>
      <top style="thin">
        <color theme="3" tint="0.59996337778862885"/>
      </top>
      <bottom style="thin">
        <color rgb="FFDEE3EA"/>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theme="3" tint="0.59996337778862885"/>
      </bottom>
      <diagonal/>
    </border>
    <border>
      <left style="medium">
        <color theme="0" tint="-0.34998626667073579"/>
      </left>
      <right style="thin">
        <color rgb="FFDEE3EA"/>
      </right>
      <top style="thin">
        <color rgb="FFDEE3EA"/>
      </top>
      <bottom style="medium">
        <color theme="0" tint="-0.34998626667073579"/>
      </bottom>
      <diagonal/>
    </border>
    <border>
      <left style="thin">
        <color rgb="FFDEE3EA"/>
      </left>
      <right style="thin">
        <color rgb="FFDEE3EA"/>
      </right>
      <top style="thin">
        <color rgb="FFDEE3EA"/>
      </top>
      <bottom style="medium">
        <color theme="0" tint="-0.34998626667073579"/>
      </bottom>
      <diagonal/>
    </border>
    <border>
      <left style="thin">
        <color rgb="FFDEE3EA"/>
      </left>
      <right style="medium">
        <color theme="0" tint="-0.34998626667073579"/>
      </right>
      <top style="thin">
        <color rgb="FFDEE3EA"/>
      </top>
      <bottom style="medium">
        <color theme="0" tint="-0.34998626667073579"/>
      </bottom>
      <diagonal/>
    </border>
    <border>
      <left style="thin">
        <color theme="3" tint="0.59996337778862885"/>
      </left>
      <right style="thin">
        <color theme="3" tint="0.59996337778862885"/>
      </right>
      <top/>
      <bottom style="thin">
        <color theme="3" tint="0.59996337778862885"/>
      </bottom>
      <diagonal/>
    </border>
    <border>
      <left style="medium">
        <color theme="0" tint="-0.34998626667073579"/>
      </left>
      <right style="thin">
        <color theme="6"/>
      </right>
      <top/>
      <bottom style="thin">
        <color theme="6"/>
      </bottom>
      <diagonal/>
    </border>
    <border>
      <left style="thin">
        <color theme="6"/>
      </left>
      <right style="medium">
        <color theme="0" tint="-0.34998626667073579"/>
      </right>
      <top/>
      <bottom style="thin">
        <color theme="6"/>
      </bottom>
      <diagonal/>
    </border>
    <border>
      <left style="thin">
        <color theme="6"/>
      </left>
      <right style="medium">
        <color theme="0" tint="-0.34998626667073579"/>
      </right>
      <top style="thin">
        <color theme="6"/>
      </top>
      <bottom style="thin">
        <color theme="6"/>
      </bottom>
      <diagonal/>
    </border>
    <border>
      <left style="thin">
        <color theme="3" tint="0.59996337778862885"/>
      </left>
      <right style="medium">
        <color theme="0" tint="-0.34998626667073579"/>
      </right>
      <top style="thin">
        <color theme="3" tint="0.59996337778862885"/>
      </top>
      <bottom style="thin">
        <color theme="3" tint="0.59996337778862885"/>
      </bottom>
      <diagonal/>
    </border>
    <border>
      <left style="thin">
        <color theme="6"/>
      </left>
      <right style="medium">
        <color theme="0" tint="-0.34998626667073579"/>
      </right>
      <top style="thin">
        <color theme="6"/>
      </top>
      <bottom style="thin">
        <color theme="3" tint="0.59996337778862885"/>
      </bottom>
      <diagonal/>
    </border>
    <border>
      <left style="medium">
        <color theme="0" tint="-0.34998626667073579"/>
      </left>
      <right style="thin">
        <color rgb="FFDEE3EA"/>
      </right>
      <top style="medium">
        <color theme="0" tint="-0.34998626667073579"/>
      </top>
      <bottom style="thin">
        <color rgb="FFDEE3EA"/>
      </bottom>
      <diagonal/>
    </border>
    <border>
      <left style="thin">
        <color rgb="FFDEE3EA"/>
      </left>
      <right style="medium">
        <color theme="0" tint="-0.34998626667073579"/>
      </right>
      <top style="medium">
        <color theme="0" tint="-0.34998626667073579"/>
      </top>
      <bottom style="thin">
        <color rgb="FFDEE3EA"/>
      </bottom>
      <diagonal/>
    </border>
    <border>
      <left style="medium">
        <color theme="0" tint="-0.34998626667073579"/>
      </left>
      <right style="thin">
        <color theme="6"/>
      </right>
      <top style="thin">
        <color theme="6"/>
      </top>
      <bottom style="thin">
        <color theme="3" tint="0.59996337778862885"/>
      </bottom>
      <diagonal/>
    </border>
    <border>
      <left style="medium">
        <color theme="0" tint="-0.34998626667073579"/>
      </left>
      <right style="thin">
        <color rgb="FFDEE3EA"/>
      </right>
      <top style="thin">
        <color theme="5"/>
      </top>
      <bottom style="thin">
        <color theme="3" tint="0.59996337778862885"/>
      </bottom>
      <diagonal/>
    </border>
    <border>
      <left style="thin">
        <color rgb="FFDEE3EA"/>
      </left>
      <right style="thin">
        <color rgb="FFDEE3EA"/>
      </right>
      <top style="thin">
        <color theme="5"/>
      </top>
      <bottom style="thin">
        <color theme="3" tint="0.59996337778862885"/>
      </bottom>
      <diagonal/>
    </border>
    <border>
      <left style="thin">
        <color rgb="FFDEE3EA"/>
      </left>
      <right style="medium">
        <color theme="0" tint="-0.34998626667073579"/>
      </right>
      <top style="thin">
        <color theme="5"/>
      </top>
      <bottom style="thin">
        <color theme="3" tint="0.59996337778862885"/>
      </bottom>
      <diagonal/>
    </border>
    <border>
      <left style="medium">
        <color theme="0" tint="-0.34998626667073579"/>
      </left>
      <right style="thin">
        <color rgb="FFDEE3EA"/>
      </right>
      <top style="thin">
        <color rgb="FFDEE3EA"/>
      </top>
      <bottom/>
      <diagonal/>
    </border>
    <border>
      <left style="thin">
        <color rgb="FFDEE3EA"/>
      </left>
      <right style="thin">
        <color rgb="FFDEE3EA"/>
      </right>
      <top style="thin">
        <color rgb="FFDEE3EA"/>
      </top>
      <bottom/>
      <diagonal/>
    </border>
    <border>
      <left style="thin">
        <color rgb="FFDEE3EA"/>
      </left>
      <right style="medium">
        <color theme="0" tint="-0.34998626667073579"/>
      </right>
      <top style="thin">
        <color rgb="FFDEE3EA"/>
      </top>
      <bottom/>
      <diagonal/>
    </border>
    <border>
      <left style="medium">
        <color theme="0" tint="-0.34998626667073579"/>
      </left>
      <right style="thin">
        <color rgb="FFDEE3EA"/>
      </right>
      <top style="thin">
        <color theme="5"/>
      </top>
      <bottom style="medium">
        <color theme="0" tint="-0.34998626667073579"/>
      </bottom>
      <diagonal/>
    </border>
    <border>
      <left style="thin">
        <color rgb="FFDEE3EA"/>
      </left>
      <right style="thin">
        <color rgb="FFDEE3EA"/>
      </right>
      <top style="thin">
        <color theme="5"/>
      </top>
      <bottom style="medium">
        <color theme="0" tint="-0.34998626667073579"/>
      </bottom>
      <diagonal/>
    </border>
    <border>
      <left/>
      <right style="thin">
        <color theme="3" tint="0.59996337778862885"/>
      </right>
      <top style="thin">
        <color theme="3" tint="0.59996337778862885"/>
      </top>
      <bottom style="thin">
        <color theme="3" tint="0.59996337778862885"/>
      </bottom>
      <diagonal/>
    </border>
    <border>
      <left style="medium">
        <color theme="0" tint="-0.34998626667073579"/>
      </left>
      <right/>
      <top/>
      <bottom style="thin">
        <color theme="3" tint="0.59996337778862885"/>
      </bottom>
      <diagonal/>
    </border>
    <border>
      <left style="thin">
        <color theme="3" tint="0.59996337778862885"/>
      </left>
      <right style="medium">
        <color theme="0" tint="-0.34998626667073579"/>
      </right>
      <top/>
      <bottom style="thin">
        <color theme="3" tint="0.59996337778862885"/>
      </bottom>
      <diagonal/>
    </border>
    <border>
      <left/>
      <right style="thin">
        <color theme="3" tint="0.59996337778862885"/>
      </right>
      <top/>
      <bottom style="thin">
        <color theme="3" tint="0.59996337778862885"/>
      </bottom>
      <diagonal/>
    </border>
    <border>
      <left/>
      <right style="thin">
        <color theme="6"/>
      </right>
      <top style="thin">
        <color theme="6"/>
      </top>
      <bottom style="thin">
        <color theme="6"/>
      </bottom>
      <diagonal/>
    </border>
    <border>
      <left style="medium">
        <color theme="0" tint="-0.34998626667073579"/>
      </left>
      <right/>
      <top style="medium">
        <color theme="0" tint="-0.34998626667073579"/>
      </top>
      <bottom style="thin">
        <color theme="0"/>
      </bottom>
      <diagonal/>
    </border>
    <border>
      <left/>
      <right/>
      <top style="medium">
        <color theme="0" tint="-0.34998626667073579"/>
      </top>
      <bottom style="thin">
        <color theme="0"/>
      </bottom>
      <diagonal/>
    </border>
    <border>
      <left/>
      <right style="medium">
        <color theme="0" tint="-0.34998626667073579"/>
      </right>
      <top style="medium">
        <color theme="0" tint="-0.34998626667073579"/>
      </top>
      <bottom style="thin">
        <color theme="0"/>
      </bottom>
      <diagonal/>
    </border>
    <border>
      <left style="medium">
        <color theme="0" tint="-0.34998626667073579"/>
      </left>
      <right style="thin">
        <color rgb="FFDEE3EA"/>
      </right>
      <top style="thin">
        <color theme="6"/>
      </top>
      <bottom style="thin">
        <color rgb="FFDEE3EA"/>
      </bottom>
      <diagonal/>
    </border>
    <border>
      <left style="thin">
        <color rgb="FFDEE3EA"/>
      </left>
      <right style="medium">
        <color theme="0" tint="-0.34998626667073579"/>
      </right>
      <top style="thin">
        <color theme="6"/>
      </top>
      <bottom style="thin">
        <color rgb="FFDEE3EA"/>
      </bottom>
      <diagonal/>
    </border>
    <border>
      <left style="medium">
        <color theme="0" tint="-0.34998626667073579"/>
      </left>
      <right style="thin">
        <color theme="5" tint="0.39994506668294322"/>
      </right>
      <top style="thin">
        <color theme="3" tint="0.59996337778862885"/>
      </top>
      <bottom style="thin">
        <color theme="5"/>
      </bottom>
      <diagonal/>
    </border>
    <border>
      <left/>
      <right/>
      <top style="medium">
        <color theme="0" tint="-0.34998626667073579"/>
      </top>
      <bottom style="medium">
        <color theme="0" tint="-0.34998626667073579"/>
      </bottom>
      <diagonal/>
    </border>
    <border>
      <left/>
      <right style="thin">
        <color theme="6"/>
      </right>
      <top style="medium">
        <color theme="0" tint="-0.34998626667073579"/>
      </top>
      <bottom/>
      <diagonal/>
    </border>
    <border>
      <left style="thin">
        <color theme="6"/>
      </left>
      <right style="thin">
        <color theme="6"/>
      </right>
      <top/>
      <bottom style="thin">
        <color rgb="FFD2D7E1"/>
      </bottom>
      <diagonal/>
    </border>
    <border>
      <left style="thin">
        <color theme="6"/>
      </left>
      <right style="medium">
        <color theme="0" tint="-0.34998626667073579"/>
      </right>
      <top/>
      <bottom style="thin">
        <color rgb="FFD2D7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rgb="FFDEE3EA"/>
      </left>
      <right style="thin">
        <color rgb="FFDEE3EA"/>
      </right>
      <top/>
      <bottom style="medium">
        <color theme="0" tint="-0.34998626667073579"/>
      </bottom>
      <diagonal/>
    </border>
    <border>
      <left style="thin">
        <color theme="6"/>
      </left>
      <right/>
      <top style="medium">
        <color theme="0" tint="-0.34998626667073579"/>
      </top>
      <bottom style="thin">
        <color theme="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theme="1"/>
      </top>
      <bottom/>
      <diagonal/>
    </border>
    <border>
      <left style="thin">
        <color auto="1"/>
      </left>
      <right style="thin">
        <color auto="1"/>
      </right>
      <top style="thin">
        <color theme="1"/>
      </top>
      <bottom/>
      <diagonal/>
    </border>
    <border>
      <left style="medium">
        <color rgb="FFA6A6A6"/>
      </left>
      <right/>
      <top style="thick">
        <color rgb="FFA5A5A5"/>
      </top>
      <bottom/>
      <diagonal/>
    </border>
    <border>
      <left/>
      <right/>
      <top style="thick">
        <color rgb="FFA5A5A5"/>
      </top>
      <bottom/>
      <diagonal/>
    </border>
    <border>
      <left style="thin">
        <color rgb="FFDEE3EA"/>
      </left>
      <right style="thin">
        <color rgb="FFDEE3EA"/>
      </right>
      <top style="thin">
        <color rgb="FFDEE3EA"/>
      </top>
      <bottom style="thin">
        <color rgb="FFD2D7E1"/>
      </bottom>
      <diagonal/>
    </border>
    <border>
      <left style="medium">
        <color theme="0" tint="-0.34998626667073579"/>
      </left>
      <right style="thin">
        <color rgb="FFDEE3EA"/>
      </right>
      <top style="thin">
        <color rgb="FFDEE3EA"/>
      </top>
      <bottom style="thin">
        <color rgb="FFD2D7E1"/>
      </bottom>
      <diagonal/>
    </border>
    <border>
      <left style="thin">
        <color rgb="FFDEE3EA"/>
      </left>
      <right style="medium">
        <color theme="0" tint="-0.34998626667073579"/>
      </right>
      <top style="thin">
        <color rgb="FFDEE3EA"/>
      </top>
      <bottom style="thin">
        <color rgb="FFD2D7E1"/>
      </bottom>
      <diagonal/>
    </border>
    <border>
      <left style="medium">
        <color theme="0" tint="-0.34998626667073579"/>
      </left>
      <right style="thin">
        <color rgb="FFDEE3EA"/>
      </right>
      <top/>
      <bottom style="medium">
        <color theme="0" tint="-0.34998626667073579"/>
      </bottom>
      <diagonal/>
    </border>
    <border>
      <left style="thin">
        <color rgb="FFDEE3EA"/>
      </left>
      <right style="medium">
        <color theme="0" tint="-0.34998626667073579"/>
      </right>
      <top/>
      <bottom style="medium">
        <color theme="0" tint="-0.34998626667073579"/>
      </bottom>
      <diagonal/>
    </border>
    <border>
      <left/>
      <right/>
      <top/>
      <bottom style="thin">
        <color theme="6"/>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theme="6"/>
      </bottom>
      <diagonal/>
    </border>
    <border>
      <left/>
      <right/>
      <top style="thin">
        <color auto="1"/>
      </top>
      <bottom style="thin">
        <color theme="6"/>
      </bottom>
      <diagonal/>
    </border>
    <border>
      <left style="thin">
        <color auto="1"/>
      </left>
      <right/>
      <top style="thin">
        <color theme="6"/>
      </top>
      <bottom style="thin">
        <color theme="6"/>
      </bottom>
      <diagonal/>
    </border>
    <border>
      <left style="thin">
        <color theme="6"/>
      </left>
      <right/>
      <top/>
      <bottom style="thin">
        <color theme="6"/>
      </bottom>
      <diagonal/>
    </border>
    <border>
      <left style="thin">
        <color theme="6"/>
      </left>
      <right/>
      <top style="thin">
        <color theme="6"/>
      </top>
      <bottom style="thin">
        <color theme="6"/>
      </bottom>
      <diagonal/>
    </border>
    <border>
      <left style="thin">
        <color theme="5" tint="0.39994506668294322"/>
      </left>
      <right/>
      <top style="thin">
        <color theme="5"/>
      </top>
      <bottom style="thin">
        <color theme="5"/>
      </bottom>
      <diagonal/>
    </border>
    <border>
      <left style="thin">
        <color rgb="FFDEE3EA"/>
      </left>
      <right/>
      <top style="thin">
        <color rgb="FFDEE3EA"/>
      </top>
      <bottom style="thin">
        <color rgb="FFDEE3EA"/>
      </bottom>
      <diagonal/>
    </border>
    <border>
      <left style="thin">
        <color rgb="FFDEE3EA"/>
      </left>
      <right/>
      <top style="thin">
        <color rgb="FFDEE3EA"/>
      </top>
      <bottom style="medium">
        <color theme="0" tint="-0.34998626667073579"/>
      </bottom>
      <diagonal/>
    </border>
    <border>
      <left/>
      <right/>
      <top style="thin">
        <color rgb="FF6D91B8"/>
      </top>
      <bottom style="medium">
        <color rgb="FFDEE3EA"/>
      </bottom>
      <diagonal/>
    </border>
    <border>
      <left/>
      <right/>
      <top style="thin">
        <color theme="5"/>
      </top>
      <bottom style="medium">
        <color rgb="FFA6A6A6"/>
      </bottom>
      <diagonal/>
    </border>
    <border>
      <left/>
      <right/>
      <top/>
      <bottom style="dotted">
        <color auto="1"/>
      </bottom>
      <diagonal/>
    </border>
    <border>
      <left style="medium">
        <color rgb="FFA6A6A6"/>
      </left>
      <right/>
      <top style="thin">
        <color rgb="FF6D91B8"/>
      </top>
      <bottom style="medium">
        <color rgb="FFDEE3EA"/>
      </bottom>
      <diagonal/>
    </border>
    <border>
      <left style="medium">
        <color rgb="FFA6A6A6"/>
      </left>
      <right/>
      <top style="thin">
        <color theme="5"/>
      </top>
      <bottom style="medium">
        <color rgb="FFA6A6A6"/>
      </bottom>
      <diagonal/>
    </border>
    <border>
      <left/>
      <right style="medium">
        <color rgb="FFA6A6A6"/>
      </right>
      <top style="thin">
        <color rgb="FF6D91B8"/>
      </top>
      <bottom style="medium">
        <color rgb="FFDEE3EA"/>
      </bottom>
      <diagonal/>
    </border>
    <border>
      <left/>
      <right style="medium">
        <color rgb="FFA6A6A6"/>
      </right>
      <top style="thin">
        <color theme="5"/>
      </top>
      <bottom style="medium">
        <color rgb="FFA6A6A6"/>
      </bottom>
      <diagonal/>
    </border>
  </borders>
  <cellStyleXfs count="44">
    <xf numFmtId="0" fontId="0" fillId="0" borderId="0"/>
    <xf numFmtId="9" fontId="4" fillId="0" borderId="0" applyFont="0" applyFill="0" applyBorder="0" applyAlignment="0" applyProtection="0"/>
    <xf numFmtId="0" fontId="5" fillId="0" borderId="0"/>
    <xf numFmtId="0" fontId="6" fillId="0" borderId="0"/>
    <xf numFmtId="0" fontId="10" fillId="0" borderId="0"/>
    <xf numFmtId="9" fontId="4" fillId="0" borderId="0" applyFont="0" applyFill="0" applyBorder="0" applyAlignment="0" applyProtection="0"/>
    <xf numFmtId="9" fontId="5" fillId="0" borderId="0" applyFont="0" applyFill="0" applyBorder="0" applyAlignment="0" applyProtection="0"/>
    <xf numFmtId="43" fontId="10" fillId="0" borderId="0" applyFont="0" applyFill="0" applyBorder="0" applyAlignment="0" applyProtection="0"/>
    <xf numFmtId="0" fontId="10" fillId="0" borderId="0"/>
    <xf numFmtId="0" fontId="4" fillId="0" borderId="0"/>
    <xf numFmtId="43" fontId="10" fillId="0" borderId="0" applyFont="0" applyFill="0" applyBorder="0" applyAlignment="0" applyProtection="0"/>
    <xf numFmtId="9" fontId="6" fillId="0" borderId="0" applyFont="0" applyFill="0" applyBorder="0" applyAlignment="0" applyProtection="0"/>
    <xf numFmtId="0" fontId="21" fillId="0" borderId="0" applyAlignment="0"/>
    <xf numFmtId="0" fontId="25" fillId="0" borderId="0" applyAlignment="0"/>
    <xf numFmtId="0" fontId="26" fillId="0" borderId="0" applyAlignment="0"/>
    <xf numFmtId="0" fontId="27" fillId="13" borderId="0" applyAlignment="0"/>
    <xf numFmtId="0" fontId="28" fillId="14" borderId="0" applyAlignment="0"/>
    <xf numFmtId="0" fontId="29" fillId="15" borderId="0" applyAlignment="0"/>
    <xf numFmtId="0" fontId="30" fillId="16" borderId="0" applyAlignment="0"/>
    <xf numFmtId="0" fontId="31" fillId="0" borderId="0" applyAlignment="0"/>
    <xf numFmtId="0" fontId="32" fillId="0" borderId="0" applyAlignment="0"/>
    <xf numFmtId="0" fontId="33" fillId="0" borderId="0" applyAlignment="0"/>
    <xf numFmtId="0" fontId="23" fillId="0" borderId="0" applyAlignment="0"/>
    <xf numFmtId="0" fontId="34" fillId="0" borderId="0" applyAlignment="0"/>
    <xf numFmtId="0" fontId="23" fillId="0" borderId="0" applyAlignment="0">
      <alignment wrapText="1"/>
    </xf>
    <xf numFmtId="0" fontId="35" fillId="0" borderId="0" applyAlignment="0"/>
    <xf numFmtId="0" fontId="36" fillId="0" borderId="0" applyAlignment="0"/>
    <xf numFmtId="0" fontId="3" fillId="0" borderId="0"/>
    <xf numFmtId="9" fontId="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38" fillId="0" borderId="0"/>
    <xf numFmtId="9" fontId="10" fillId="0" borderId="0" applyFont="0" applyFill="0" applyBorder="0" applyAlignment="0" applyProtection="0"/>
    <xf numFmtId="44" fontId="6" fillId="0" borderId="0" applyFont="0" applyFill="0" applyBorder="0" applyAlignment="0" applyProtection="0"/>
    <xf numFmtId="0" fontId="39" fillId="0" borderId="0" applyNumberFormat="0" applyFill="0" applyBorder="0" applyAlignment="0" applyProtection="0">
      <alignment vertical="top"/>
      <protection locked="0"/>
    </xf>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cellStyleXfs>
  <cellXfs count="518">
    <xf numFmtId="0" fontId="0" fillId="0" borderId="0" xfId="0"/>
    <xf numFmtId="0" fontId="5" fillId="2" borderId="0" xfId="2" applyFill="1"/>
    <xf numFmtId="2" fontId="7" fillId="0" borderId="1" xfId="3" applyNumberFormat="1" applyFont="1" applyBorder="1" applyAlignment="1">
      <alignment horizontal="left" indent="4"/>
    </xf>
    <xf numFmtId="0" fontId="7" fillId="0" borderId="0" xfId="3" applyFont="1" applyAlignment="1">
      <alignment horizontal="left" indent="1"/>
    </xf>
    <xf numFmtId="37" fontId="7" fillId="0" borderId="0" xfId="3" applyNumberFormat="1" applyFont="1" applyAlignment="1">
      <alignment horizontal="left" indent="1"/>
    </xf>
    <xf numFmtId="0" fontId="8" fillId="0" borderId="0" xfId="3" applyFont="1"/>
    <xf numFmtId="168" fontId="8" fillId="0" borderId="0" xfId="1" applyNumberFormat="1" applyFont="1"/>
    <xf numFmtId="0" fontId="22" fillId="0" borderId="0" xfId="4" applyFont="1"/>
    <xf numFmtId="0" fontId="22" fillId="0" borderId="0" xfId="4" applyFont="1" applyAlignment="1">
      <alignment horizontal="left"/>
    </xf>
    <xf numFmtId="0" fontId="21" fillId="0" borderId="0" xfId="12" applyFont="1" applyAlignment="1"/>
    <xf numFmtId="0" fontId="37" fillId="0" borderId="0" xfId="3" applyFont="1"/>
    <xf numFmtId="10" fontId="37" fillId="0" borderId="0" xfId="3" applyNumberFormat="1" applyFont="1"/>
    <xf numFmtId="0" fontId="8" fillId="0" borderId="0" xfId="3" applyFont="1" applyBorder="1"/>
    <xf numFmtId="0" fontId="8" fillId="0" borderId="0" xfId="3" applyFont="1" applyAlignment="1">
      <alignment horizontal="center"/>
    </xf>
    <xf numFmtId="0" fontId="7" fillId="0" borderId="0" xfId="0" applyFont="1"/>
    <xf numFmtId="0" fontId="7" fillId="0" borderId="0" xfId="0" applyFont="1" applyAlignment="1">
      <alignment horizontal="left"/>
    </xf>
    <xf numFmtId="0" fontId="8" fillId="0" borderId="0" xfId="1" applyNumberFormat="1" applyFont="1"/>
    <xf numFmtId="171" fontId="8" fillId="0" borderId="0" xfId="3" applyNumberFormat="1" applyFont="1" applyBorder="1" applyAlignment="1">
      <alignment horizontal="center"/>
    </xf>
    <xf numFmtId="0" fontId="51" fillId="5" borderId="25" xfId="4" applyFont="1" applyFill="1" applyBorder="1" applyAlignment="1">
      <alignment horizontal="center" vertical="center" wrapText="1"/>
    </xf>
    <xf numFmtId="164" fontId="49" fillId="6" borderId="2" xfId="4" applyNumberFormat="1" applyFont="1" applyFill="1" applyBorder="1" applyAlignment="1">
      <alignment horizontal="center" vertical="center" wrapText="1"/>
    </xf>
    <xf numFmtId="175" fontId="49" fillId="6" borderId="2" xfId="4" applyNumberFormat="1" applyFont="1" applyFill="1" applyBorder="1" applyAlignment="1">
      <alignment horizontal="center" vertical="center" wrapText="1"/>
    </xf>
    <xf numFmtId="16" fontId="7" fillId="0" borderId="0" xfId="3" applyNumberFormat="1" applyFont="1"/>
    <xf numFmtId="0" fontId="41" fillId="5" borderId="24" xfId="0" applyFont="1" applyFill="1" applyBorder="1" applyAlignment="1">
      <alignment horizontal="left" vertical="center" wrapText="1"/>
    </xf>
    <xf numFmtId="0" fontId="56" fillId="6" borderId="20"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0" borderId="0" xfId="3" applyFont="1" applyAlignment="1">
      <alignment vertical="center"/>
    </xf>
    <xf numFmtId="0" fontId="42" fillId="0" borderId="0" xfId="4" applyFont="1" applyAlignment="1">
      <alignment vertical="center"/>
    </xf>
    <xf numFmtId="0" fontId="9" fillId="12" borderId="41" xfId="27" applyFont="1" applyFill="1" applyBorder="1" applyAlignment="1">
      <alignment vertical="center" wrapText="1"/>
    </xf>
    <xf numFmtId="0" fontId="22" fillId="0" borderId="0" xfId="4" applyFont="1" applyBorder="1"/>
    <xf numFmtId="0" fontId="22" fillId="0" borderId="0" xfId="4" applyFont="1" applyFill="1" applyBorder="1"/>
    <xf numFmtId="0" fontId="8" fillId="6" borderId="46" xfId="4" applyFont="1" applyFill="1" applyBorder="1" applyAlignment="1">
      <alignment horizontal="left" vertical="center" wrapText="1"/>
    </xf>
    <xf numFmtId="174" fontId="8" fillId="6" borderId="47" xfId="7" applyNumberFormat="1" applyFont="1" applyFill="1" applyBorder="1" applyAlignment="1">
      <alignment horizontal="center" vertical="center"/>
    </xf>
    <xf numFmtId="164" fontId="8" fillId="6" borderId="47" xfId="7" applyNumberFormat="1" applyFont="1" applyFill="1" applyBorder="1" applyAlignment="1">
      <alignment horizontal="center" vertical="center"/>
    </xf>
    <xf numFmtId="173" fontId="8" fillId="6" borderId="47" xfId="7" applyNumberFormat="1" applyFont="1" applyFill="1" applyBorder="1" applyAlignment="1">
      <alignment horizontal="center" vertical="center"/>
    </xf>
    <xf numFmtId="176" fontId="8" fillId="6" borderId="47" xfId="7" applyNumberFormat="1" applyFont="1" applyFill="1" applyBorder="1" applyAlignment="1">
      <alignment horizontal="center" vertical="center"/>
    </xf>
    <xf numFmtId="173" fontId="8" fillId="6" borderId="48" xfId="7" applyNumberFormat="1" applyFont="1" applyFill="1" applyBorder="1" applyAlignment="1">
      <alignment horizontal="center" vertical="center"/>
    </xf>
    <xf numFmtId="0" fontId="16" fillId="5" borderId="49" xfId="0" applyFont="1" applyFill="1" applyBorder="1" applyAlignment="1">
      <alignment horizontal="left" vertical="center" wrapText="1"/>
    </xf>
    <xf numFmtId="0" fontId="19" fillId="19" borderId="50" xfId="4" applyFont="1" applyFill="1" applyBorder="1" applyAlignment="1">
      <alignment horizontal="left" vertical="center" wrapText="1"/>
    </xf>
    <xf numFmtId="164" fontId="19" fillId="19" borderId="51" xfId="4" applyNumberFormat="1" applyFont="1" applyFill="1" applyBorder="1" applyAlignment="1">
      <alignment horizontal="center" vertical="center" wrapText="1"/>
    </xf>
    <xf numFmtId="167" fontId="19" fillId="19" borderId="51" xfId="4" applyNumberFormat="1" applyFont="1" applyFill="1" applyBorder="1" applyAlignment="1">
      <alignment horizontal="center" vertical="center" wrapText="1"/>
    </xf>
    <xf numFmtId="176" fontId="13" fillId="19" borderId="51" xfId="1" applyNumberFormat="1" applyFont="1" applyFill="1" applyBorder="1" applyAlignment="1">
      <alignment horizontal="center" vertical="center" wrapText="1"/>
    </xf>
    <xf numFmtId="173" fontId="13" fillId="19" borderId="51" xfId="4" applyNumberFormat="1" applyFont="1" applyFill="1" applyBorder="1" applyAlignment="1">
      <alignment horizontal="center" vertical="center" wrapText="1"/>
    </xf>
    <xf numFmtId="173" fontId="13" fillId="19" borderId="52" xfId="4" applyNumberFormat="1" applyFont="1" applyFill="1" applyBorder="1" applyAlignment="1">
      <alignment horizontal="center" vertical="center" wrapText="1"/>
    </xf>
    <xf numFmtId="0" fontId="16" fillId="5" borderId="53" xfId="0" applyFont="1" applyFill="1" applyBorder="1" applyAlignment="1">
      <alignment horizontal="left" vertical="center" wrapText="1"/>
    </xf>
    <xf numFmtId="0" fontId="16" fillId="5" borderId="54" xfId="0" applyFont="1" applyFill="1" applyBorder="1" applyAlignment="1">
      <alignment horizontal="center" vertical="center" wrapText="1"/>
    </xf>
    <xf numFmtId="164" fontId="16" fillId="5" borderId="54" xfId="0" applyNumberFormat="1" applyFont="1" applyFill="1" applyBorder="1" applyAlignment="1">
      <alignment horizontal="center" vertical="center" wrapText="1"/>
    </xf>
    <xf numFmtId="176" fontId="16" fillId="5" borderId="54" xfId="0" applyNumberFormat="1" applyFont="1" applyFill="1" applyBorder="1" applyAlignment="1">
      <alignment horizontal="center" vertical="center" wrapText="1"/>
    </xf>
    <xf numFmtId="0" fontId="16" fillId="5" borderId="55" xfId="0" applyFont="1" applyFill="1" applyBorder="1" applyAlignment="1">
      <alignment horizontal="center" vertical="center" wrapText="1"/>
    </xf>
    <xf numFmtId="0" fontId="15" fillId="19" borderId="50" xfId="4" applyFont="1" applyFill="1" applyBorder="1" applyAlignment="1">
      <alignment horizontal="left" vertical="center" wrapText="1"/>
    </xf>
    <xf numFmtId="174" fontId="15" fillId="19" borderId="51" xfId="7" applyNumberFormat="1" applyFont="1" applyFill="1" applyBorder="1" applyAlignment="1">
      <alignment horizontal="center" vertical="center"/>
    </xf>
    <xf numFmtId="164" fontId="15" fillId="19" borderId="51" xfId="7" applyNumberFormat="1" applyFont="1" applyFill="1" applyBorder="1" applyAlignment="1">
      <alignment horizontal="center" vertical="center"/>
    </xf>
    <xf numFmtId="173" fontId="15" fillId="19" borderId="51" xfId="7" applyNumberFormat="1" applyFont="1" applyFill="1" applyBorder="1" applyAlignment="1">
      <alignment horizontal="center" vertical="center"/>
    </xf>
    <xf numFmtId="176" fontId="15" fillId="19" borderId="51" xfId="7" applyNumberFormat="1" applyFont="1" applyFill="1" applyBorder="1" applyAlignment="1">
      <alignment horizontal="center" vertical="center"/>
    </xf>
    <xf numFmtId="173" fontId="15" fillId="19" borderId="52" xfId="7" applyNumberFormat="1" applyFont="1" applyFill="1" applyBorder="1" applyAlignment="1">
      <alignment horizontal="center" vertical="center"/>
    </xf>
    <xf numFmtId="0" fontId="20" fillId="0" borderId="0" xfId="4" applyFont="1" applyAlignment="1">
      <alignment vertical="center"/>
    </xf>
    <xf numFmtId="0" fontId="11" fillId="0" borderId="0" xfId="4" applyFont="1" applyAlignment="1">
      <alignment vertical="center"/>
    </xf>
    <xf numFmtId="169" fontId="42" fillId="0" borderId="0" xfId="4" applyNumberFormat="1" applyFont="1" applyBorder="1" applyAlignment="1">
      <alignment horizontal="center" vertical="center"/>
    </xf>
    <xf numFmtId="169" fontId="42" fillId="0" borderId="0" xfId="4" applyNumberFormat="1" applyFont="1" applyAlignment="1">
      <alignment vertical="center"/>
    </xf>
    <xf numFmtId="0" fontId="47" fillId="12" borderId="38" xfId="27" applyFont="1" applyFill="1" applyBorder="1" applyAlignment="1">
      <alignment horizontal="left" vertical="center" wrapText="1"/>
    </xf>
    <xf numFmtId="169" fontId="43" fillId="19" borderId="45" xfId="4" applyNumberFormat="1" applyFont="1" applyFill="1" applyBorder="1" applyAlignment="1">
      <alignment horizontal="center" vertical="center"/>
    </xf>
    <xf numFmtId="39" fontId="46" fillId="19" borderId="59" xfId="4" applyNumberFormat="1" applyFont="1" applyFill="1" applyBorder="1" applyAlignment="1">
      <alignment horizontal="left" vertical="center" wrapText="1"/>
    </xf>
    <xf numFmtId="169" fontId="46" fillId="19" borderId="60" xfId="4" applyNumberFormat="1" applyFont="1" applyFill="1" applyBorder="1" applyAlignment="1">
      <alignment horizontal="center" vertical="center" wrapText="1"/>
    </xf>
    <xf numFmtId="169" fontId="49" fillId="19" borderId="60" xfId="4" applyNumberFormat="1" applyFont="1" applyFill="1" applyBorder="1" applyAlignment="1">
      <alignment horizontal="center" vertical="center" wrapText="1"/>
    </xf>
    <xf numFmtId="169" fontId="46" fillId="19" borderId="61" xfId="4" applyNumberFormat="1" applyFont="1" applyFill="1" applyBorder="1" applyAlignment="1">
      <alignment horizontal="center" vertical="center" wrapText="1"/>
    </xf>
    <xf numFmtId="39" fontId="46" fillId="19" borderId="50" xfId="4" applyNumberFormat="1" applyFont="1" applyFill="1" applyBorder="1" applyAlignment="1">
      <alignment horizontal="left" vertical="center" wrapText="1"/>
    </xf>
    <xf numFmtId="169" fontId="46" fillId="19" borderId="51" xfId="4" applyNumberFormat="1" applyFont="1" applyFill="1" applyBorder="1" applyAlignment="1">
      <alignment horizontal="center" vertical="center" wrapText="1"/>
    </xf>
    <xf numFmtId="169" fontId="46" fillId="19" borderId="52" xfId="4" applyNumberFormat="1" applyFont="1" applyFill="1" applyBorder="1" applyAlignment="1">
      <alignment horizontal="center" vertical="center" wrapText="1"/>
    </xf>
    <xf numFmtId="169" fontId="46" fillId="19" borderId="63" xfId="4" applyNumberFormat="1" applyFont="1" applyFill="1" applyBorder="1" applyAlignment="1">
      <alignment horizontal="center" vertical="center" wrapText="1"/>
    </xf>
    <xf numFmtId="169" fontId="46" fillId="19" borderId="64" xfId="4" applyNumberFormat="1" applyFont="1" applyFill="1" applyBorder="1" applyAlignment="1">
      <alignment horizontal="center" vertical="center" wrapText="1"/>
    </xf>
    <xf numFmtId="169" fontId="49" fillId="19" borderId="61" xfId="4" applyNumberFormat="1" applyFont="1" applyFill="1" applyBorder="1" applyAlignment="1">
      <alignment horizontal="center" vertical="center" wrapText="1"/>
    </xf>
    <xf numFmtId="0" fontId="41" fillId="5" borderId="16" xfId="0" applyFont="1" applyFill="1" applyBorder="1" applyAlignment="1">
      <alignment horizontal="left" vertical="center" wrapText="1"/>
    </xf>
    <xf numFmtId="0" fontId="41" fillId="5" borderId="17" xfId="0" applyFont="1" applyFill="1" applyBorder="1" applyAlignment="1">
      <alignment horizontal="center" vertical="center" wrapText="1"/>
    </xf>
    <xf numFmtId="0" fontId="41" fillId="5" borderId="18" xfId="0" applyFont="1" applyFill="1" applyBorder="1" applyAlignment="1">
      <alignment horizontal="center" vertical="center" wrapText="1"/>
    </xf>
    <xf numFmtId="0" fontId="56" fillId="6" borderId="19" xfId="0" applyFont="1" applyFill="1" applyBorder="1" applyAlignment="1">
      <alignment horizontal="left" vertical="center" wrapText="1"/>
    </xf>
    <xf numFmtId="169" fontId="56" fillId="6" borderId="8" xfId="0" applyNumberFormat="1" applyFont="1" applyFill="1" applyBorder="1" applyAlignment="1">
      <alignment horizontal="center" vertical="center" wrapText="1"/>
    </xf>
    <xf numFmtId="169" fontId="56" fillId="6" borderId="20" xfId="0" applyNumberFormat="1" applyFont="1" applyFill="1" applyBorder="1" applyAlignment="1">
      <alignment horizontal="center" vertical="center" wrapText="1"/>
    </xf>
    <xf numFmtId="168" fontId="56" fillId="6" borderId="8" xfId="0" applyNumberFormat="1" applyFont="1" applyFill="1" applyBorder="1" applyAlignment="1">
      <alignment horizontal="center" vertical="center" wrapText="1"/>
    </xf>
    <xf numFmtId="168" fontId="56" fillId="6" borderId="20" xfId="0" applyNumberFormat="1" applyFont="1" applyFill="1" applyBorder="1" applyAlignment="1">
      <alignment horizontal="center" vertical="center" wrapText="1"/>
    </xf>
    <xf numFmtId="177" fontId="56" fillId="6" borderId="8" xfId="0" applyNumberFormat="1" applyFont="1" applyFill="1" applyBorder="1" applyAlignment="1">
      <alignment horizontal="center" vertical="center" wrapText="1"/>
    </xf>
    <xf numFmtId="167" fontId="56" fillId="6" borderId="20" xfId="0" applyNumberFormat="1" applyFont="1" applyFill="1" applyBorder="1" applyAlignment="1">
      <alignment horizontal="center" vertical="center" wrapText="1"/>
    </xf>
    <xf numFmtId="0" fontId="56" fillId="6" borderId="27" xfId="0" applyFont="1" applyFill="1" applyBorder="1" applyAlignment="1">
      <alignment horizontal="left" vertical="center" wrapText="1"/>
    </xf>
    <xf numFmtId="0" fontId="49" fillId="6" borderId="44" xfId="0" applyFont="1" applyFill="1" applyBorder="1" applyAlignment="1">
      <alignment horizontal="left" vertical="center" wrapText="1"/>
    </xf>
    <xf numFmtId="9" fontId="50" fillId="6" borderId="8" xfId="11" applyFont="1" applyFill="1" applyBorder="1" applyAlignment="1">
      <alignment horizontal="center" vertical="center"/>
    </xf>
    <xf numFmtId="9" fontId="50" fillId="6" borderId="43" xfId="11" applyFont="1" applyFill="1" applyBorder="1" applyAlignment="1">
      <alignment horizontal="center" vertical="center"/>
    </xf>
    <xf numFmtId="169" fontId="42" fillId="6" borderId="26" xfId="4" applyNumberFormat="1" applyFont="1" applyFill="1" applyBorder="1" applyAlignment="1">
      <alignment horizontal="center" vertical="center"/>
    </xf>
    <xf numFmtId="169" fontId="42" fillId="6" borderId="8" xfId="4" applyNumberFormat="1" applyFont="1" applyFill="1" applyBorder="1" applyAlignment="1">
      <alignment horizontal="center" vertical="center"/>
    </xf>
    <xf numFmtId="169" fontId="42" fillId="6" borderId="43" xfId="4" applyNumberFormat="1" applyFont="1" applyFill="1" applyBorder="1" applyAlignment="1">
      <alignment horizontal="center" vertical="center"/>
    </xf>
    <xf numFmtId="169" fontId="42" fillId="6" borderId="62" xfId="4" applyNumberFormat="1" applyFont="1" applyFill="1" applyBorder="1" applyAlignment="1">
      <alignment horizontal="center" vertical="center"/>
    </xf>
    <xf numFmtId="0" fontId="42" fillId="6" borderId="84" xfId="4" applyFont="1" applyFill="1" applyBorder="1" applyAlignment="1">
      <alignment vertical="center"/>
    </xf>
    <xf numFmtId="169" fontId="42" fillId="6" borderId="85" xfId="4" applyNumberFormat="1" applyFont="1" applyFill="1" applyBorder="1" applyAlignment="1">
      <alignment horizontal="center" vertical="center"/>
    </xf>
    <xf numFmtId="0" fontId="42" fillId="6" borderId="58" xfId="4" applyFont="1" applyFill="1" applyBorder="1" applyAlignment="1">
      <alignment vertical="center"/>
    </xf>
    <xf numFmtId="0" fontId="55" fillId="20" borderId="37" xfId="27" applyFont="1" applyFill="1" applyBorder="1" applyAlignment="1">
      <alignment horizontal="left" vertical="center" wrapText="1"/>
    </xf>
    <xf numFmtId="14" fontId="44" fillId="20" borderId="73" xfId="27" applyNumberFormat="1" applyFont="1" applyFill="1" applyBorder="1" applyAlignment="1">
      <alignment horizontal="center" vertical="center" wrapText="1"/>
    </xf>
    <xf numFmtId="172" fontId="44" fillId="20" borderId="73" xfId="27" applyNumberFormat="1" applyFont="1" applyFill="1" applyBorder="1" applyAlignment="1">
      <alignment horizontal="center" vertical="center" wrapText="1"/>
    </xf>
    <xf numFmtId="172" fontId="44" fillId="20" borderId="81" xfId="27" applyNumberFormat="1" applyFont="1" applyFill="1" applyBorder="1" applyAlignment="1">
      <alignment horizontal="center" vertical="center" wrapText="1"/>
    </xf>
    <xf numFmtId="172" fontId="44" fillId="20" borderId="99" xfId="27" applyNumberFormat="1" applyFont="1" applyFill="1" applyBorder="1" applyAlignment="1">
      <alignment horizontal="center" vertical="center" wrapText="1"/>
    </xf>
    <xf numFmtId="0" fontId="51" fillId="12" borderId="100" xfId="4" applyFont="1" applyFill="1" applyBorder="1" applyAlignment="1">
      <alignment vertical="center"/>
    </xf>
    <xf numFmtId="0" fontId="51" fillId="12" borderId="101" xfId="4" applyFont="1" applyFill="1" applyBorder="1" applyAlignment="1">
      <alignment vertical="center"/>
    </xf>
    <xf numFmtId="0" fontId="45" fillId="21" borderId="65" xfId="0" applyFont="1" applyFill="1" applyBorder="1" applyAlignment="1">
      <alignment horizontal="left" vertical="center" wrapText="1"/>
    </xf>
    <xf numFmtId="0" fontId="57" fillId="21" borderId="66" xfId="0" applyFont="1" applyFill="1" applyBorder="1" applyAlignment="1">
      <alignment horizontal="left" vertical="center"/>
    </xf>
    <xf numFmtId="0" fontId="57" fillId="21" borderId="82" xfId="0" applyFont="1" applyFill="1" applyBorder="1" applyAlignment="1">
      <alignment horizontal="left" vertical="center"/>
    </xf>
    <xf numFmtId="0" fontId="57" fillId="21" borderId="95" xfId="0" applyFont="1" applyFill="1" applyBorder="1" applyAlignment="1">
      <alignment horizontal="left" vertical="center"/>
    </xf>
    <xf numFmtId="0" fontId="45" fillId="21" borderId="96" xfId="0" applyFont="1" applyFill="1" applyBorder="1" applyAlignment="1">
      <alignment horizontal="left" vertical="center" wrapText="1"/>
    </xf>
    <xf numFmtId="0" fontId="57" fillId="21" borderId="78" xfId="0" applyFont="1" applyFill="1" applyBorder="1" applyAlignment="1">
      <alignment horizontal="left" vertical="center"/>
    </xf>
    <xf numFmtId="0" fontId="57" fillId="21" borderId="97" xfId="0" applyFont="1" applyFill="1" applyBorder="1" applyAlignment="1">
      <alignment horizontal="left" vertical="center"/>
    </xf>
    <xf numFmtId="0" fontId="57" fillId="21" borderId="98" xfId="0" applyFont="1" applyFill="1" applyBorder="1" applyAlignment="1">
      <alignment horizontal="left" vertical="center"/>
    </xf>
    <xf numFmtId="37" fontId="42" fillId="6" borderId="44" xfId="4" applyNumberFormat="1" applyFont="1" applyFill="1" applyBorder="1" applyAlignment="1">
      <alignment vertical="center"/>
    </xf>
    <xf numFmtId="168" fontId="42" fillId="6" borderId="8" xfId="11" applyNumberFormat="1" applyFont="1" applyFill="1" applyBorder="1" applyAlignment="1">
      <alignment horizontal="center" vertical="center"/>
    </xf>
    <xf numFmtId="168" fontId="42" fillId="6" borderId="43" xfId="11" applyNumberFormat="1" applyFont="1" applyFill="1" applyBorder="1" applyAlignment="1">
      <alignment horizontal="center" vertical="center"/>
    </xf>
    <xf numFmtId="0" fontId="42" fillId="6" borderId="44" xfId="4" applyFont="1" applyFill="1" applyBorder="1" applyAlignment="1">
      <alignment vertical="center"/>
    </xf>
    <xf numFmtId="168" fontId="42" fillId="6" borderId="8" xfId="39" applyNumberFormat="1" applyFont="1" applyFill="1" applyBorder="1" applyAlignment="1">
      <alignment horizontal="center" vertical="center"/>
    </xf>
    <xf numFmtId="168" fontId="42" fillId="6" borderId="43" xfId="39" applyNumberFormat="1" applyFont="1" applyFill="1" applyBorder="1" applyAlignment="1">
      <alignment horizontal="center" vertical="center"/>
    </xf>
    <xf numFmtId="0" fontId="42" fillId="6" borderId="8" xfId="4" applyFont="1" applyFill="1" applyBorder="1" applyAlignment="1">
      <alignment vertical="center"/>
    </xf>
    <xf numFmtId="0" fontId="44" fillId="21" borderId="78" xfId="0" applyFont="1" applyFill="1" applyBorder="1" applyAlignment="1">
      <alignment horizontal="center" vertical="center"/>
    </xf>
    <xf numFmtId="0" fontId="42" fillId="6" borderId="103" xfId="4" applyFont="1" applyFill="1" applyBorder="1" applyAlignment="1">
      <alignment vertical="center"/>
    </xf>
    <xf numFmtId="9" fontId="42" fillId="6" borderId="2" xfId="4" applyNumberFormat="1" applyFont="1" applyFill="1" applyBorder="1" applyAlignment="1">
      <alignment horizontal="center" vertical="center"/>
    </xf>
    <xf numFmtId="168" fontId="42" fillId="6" borderId="2" xfId="11" applyNumberFormat="1" applyFont="1" applyFill="1" applyBorder="1" applyAlignment="1">
      <alignment horizontal="center" vertical="center"/>
    </xf>
    <xf numFmtId="168" fontId="42" fillId="6" borderId="104" xfId="11" applyNumberFormat="1" applyFont="1" applyFill="1" applyBorder="1" applyAlignment="1">
      <alignment horizontal="center" vertical="center"/>
    </xf>
    <xf numFmtId="0" fontId="42" fillId="6" borderId="70" xfId="4" applyFont="1" applyFill="1" applyBorder="1" applyAlignment="1">
      <alignment vertical="center"/>
    </xf>
    <xf numFmtId="0" fontId="42" fillId="6" borderId="71" xfId="4" applyFont="1" applyFill="1" applyBorder="1" applyAlignment="1">
      <alignment vertical="center"/>
    </xf>
    <xf numFmtId="169" fontId="42" fillId="6" borderId="71" xfId="4" applyNumberFormat="1" applyFont="1" applyFill="1" applyBorder="1" applyAlignment="1">
      <alignment horizontal="center" vertical="center"/>
    </xf>
    <xf numFmtId="169" fontId="42" fillId="6" borderId="72" xfId="4" applyNumberFormat="1" applyFont="1" applyFill="1" applyBorder="1" applyAlignment="1">
      <alignment horizontal="center" vertical="center"/>
    </xf>
    <xf numFmtId="167" fontId="42" fillId="6" borderId="2" xfId="4" applyNumberFormat="1" applyFont="1" applyFill="1" applyBorder="1" applyAlignment="1">
      <alignment horizontal="center" vertical="center" wrapText="1"/>
    </xf>
    <xf numFmtId="10" fontId="49" fillId="6" borderId="91" xfId="5" applyNumberFormat="1" applyFont="1" applyFill="1" applyBorder="1" applyAlignment="1">
      <alignment horizontal="center" vertical="center" wrapText="1"/>
    </xf>
    <xf numFmtId="164" fontId="49" fillId="6" borderId="91" xfId="4" applyNumberFormat="1" applyFont="1" applyFill="1" applyBorder="1" applyAlignment="1">
      <alignment horizontal="center" vertical="center" wrapText="1"/>
    </xf>
    <xf numFmtId="167" fontId="42" fillId="6" borderId="91" xfId="4" applyNumberFormat="1" applyFont="1" applyFill="1" applyBorder="1" applyAlignment="1">
      <alignment horizontal="center" vertical="center" wrapText="1"/>
    </xf>
    <xf numFmtId="0" fontId="52" fillId="7" borderId="8" xfId="3" applyFont="1" applyFill="1" applyBorder="1" applyAlignment="1">
      <alignment horizontal="left" vertical="center" wrapText="1"/>
    </xf>
    <xf numFmtId="169" fontId="52" fillId="7" borderId="8" xfId="3" applyNumberFormat="1" applyFont="1" applyFill="1" applyBorder="1" applyAlignment="1">
      <alignment horizontal="center" vertical="center" wrapText="1"/>
    </xf>
    <xf numFmtId="0" fontId="52" fillId="0" borderId="8" xfId="3" applyFont="1" applyBorder="1" applyAlignment="1">
      <alignment horizontal="left" vertical="center" wrapText="1"/>
    </xf>
    <xf numFmtId="169" fontId="53" fillId="0" borderId="8" xfId="3" applyNumberFormat="1" applyFont="1" applyBorder="1" applyAlignment="1">
      <alignment horizontal="center" vertical="center" wrapText="1"/>
    </xf>
    <xf numFmtId="0" fontId="53" fillId="0" borderId="8" xfId="3" applyFont="1" applyBorder="1" applyAlignment="1">
      <alignment horizontal="left" vertical="center" wrapText="1"/>
    </xf>
    <xf numFmtId="0" fontId="53" fillId="0" borderId="8" xfId="3" applyFont="1" applyBorder="1" applyAlignment="1">
      <alignment horizontal="center" vertical="center" wrapText="1"/>
    </xf>
    <xf numFmtId="167" fontId="43" fillId="7" borderId="8" xfId="7" applyNumberFormat="1" applyFont="1" applyFill="1" applyBorder="1" applyAlignment="1">
      <alignment horizontal="center" vertical="center"/>
    </xf>
    <xf numFmtId="0" fontId="51" fillId="5" borderId="79" xfId="4" applyFont="1" applyFill="1" applyBorder="1" applyAlignment="1">
      <alignment horizontal="center" vertical="center" wrapText="1"/>
    </xf>
    <xf numFmtId="0" fontId="51" fillId="5" borderId="80" xfId="4" applyFont="1" applyFill="1" applyBorder="1" applyAlignment="1">
      <alignment horizontal="center" vertical="center" wrapText="1"/>
    </xf>
    <xf numFmtId="0" fontId="49" fillId="6" borderId="103" xfId="4" applyFont="1" applyFill="1" applyBorder="1" applyAlignment="1">
      <alignment vertical="center" wrapText="1"/>
    </xf>
    <xf numFmtId="167" fontId="42" fillId="6" borderId="104" xfId="4" applyNumberFormat="1" applyFont="1" applyFill="1" applyBorder="1" applyAlignment="1">
      <alignment horizontal="center" vertical="center" wrapText="1"/>
    </xf>
    <xf numFmtId="0" fontId="52" fillId="7" borderId="44" xfId="3" applyFont="1" applyFill="1" applyBorder="1" applyAlignment="1">
      <alignment horizontal="left" vertical="center" wrapText="1"/>
    </xf>
    <xf numFmtId="0" fontId="53" fillId="0" borderId="44" xfId="3" applyFont="1" applyBorder="1" applyAlignment="1">
      <alignment horizontal="left" vertical="center"/>
    </xf>
    <xf numFmtId="0" fontId="53" fillId="0" borderId="43" xfId="3" applyFont="1" applyBorder="1" applyAlignment="1">
      <alignment horizontal="center" vertical="center" wrapText="1"/>
    </xf>
    <xf numFmtId="167" fontId="43" fillId="7" borderId="43" xfId="7" applyNumberFormat="1" applyFont="1" applyFill="1" applyBorder="1" applyAlignment="1">
      <alignment horizontal="center" vertical="center"/>
    </xf>
    <xf numFmtId="0" fontId="14" fillId="0" borderId="0" xfId="3" applyFont="1" applyBorder="1" applyAlignment="1">
      <alignment vertical="center" wrapText="1"/>
    </xf>
    <xf numFmtId="0" fontId="49" fillId="6" borderId="90" xfId="4" applyFont="1" applyFill="1" applyBorder="1" applyAlignment="1">
      <alignment vertical="center" wrapText="1"/>
    </xf>
    <xf numFmtId="166" fontId="49" fillId="6" borderId="91" xfId="4" applyNumberFormat="1" applyFont="1" applyFill="1" applyBorder="1" applyAlignment="1">
      <alignment horizontal="center" vertical="center" wrapText="1"/>
    </xf>
    <xf numFmtId="167" fontId="42" fillId="6" borderId="92" xfId="4" applyNumberFormat="1" applyFont="1" applyFill="1" applyBorder="1" applyAlignment="1">
      <alignment horizontal="center" vertical="center" wrapText="1"/>
    </xf>
    <xf numFmtId="0" fontId="43" fillId="8" borderId="59" xfId="4" applyFont="1" applyFill="1" applyBorder="1" applyAlignment="1">
      <alignment vertical="center"/>
    </xf>
    <xf numFmtId="0" fontId="43" fillId="8" borderId="60" xfId="4" applyFont="1" applyFill="1" applyBorder="1" applyAlignment="1">
      <alignment vertical="center"/>
    </xf>
    <xf numFmtId="164" fontId="43" fillId="8" borderId="60" xfId="4" applyNumberFormat="1" applyFont="1" applyFill="1" applyBorder="1" applyAlignment="1">
      <alignment horizontal="center" vertical="center"/>
    </xf>
    <xf numFmtId="170" fontId="54" fillId="8" borderId="60" xfId="7" applyNumberFormat="1" applyFont="1" applyFill="1" applyBorder="1" applyAlignment="1">
      <alignment horizontal="center" vertical="center"/>
    </xf>
    <xf numFmtId="170" fontId="54" fillId="8" borderId="61" xfId="4" applyNumberFormat="1" applyFont="1" applyFill="1" applyBorder="1" applyAlignment="1">
      <alignment horizontal="center" vertical="center"/>
    </xf>
    <xf numFmtId="169" fontId="43" fillId="8" borderId="60" xfId="4" applyNumberFormat="1" applyFont="1" applyFill="1" applyBorder="1" applyAlignment="1">
      <alignment vertical="center"/>
    </xf>
    <xf numFmtId="167" fontId="43" fillId="8" borderId="61" xfId="7" applyNumberFormat="1" applyFont="1" applyFill="1" applyBorder="1" applyAlignment="1">
      <alignment horizontal="center" vertical="center"/>
    </xf>
    <xf numFmtId="167" fontId="43" fillId="8" borderId="61" xfId="4" applyNumberFormat="1" applyFont="1" applyFill="1" applyBorder="1" applyAlignment="1">
      <alignment horizontal="center" vertical="center"/>
    </xf>
    <xf numFmtId="165" fontId="23" fillId="0" borderId="0" xfId="4" applyNumberFormat="1" applyFont="1" applyBorder="1" applyAlignment="1">
      <alignment vertical="top" wrapText="1"/>
    </xf>
    <xf numFmtId="164" fontId="23" fillId="0" borderId="0" xfId="4" applyNumberFormat="1" applyFont="1" applyBorder="1" applyAlignment="1">
      <alignment vertical="top" wrapText="1"/>
    </xf>
    <xf numFmtId="176" fontId="23" fillId="0" borderId="0" xfId="4" applyNumberFormat="1" applyFont="1" applyBorder="1" applyAlignment="1">
      <alignment vertical="top" wrapText="1"/>
    </xf>
    <xf numFmtId="171" fontId="23" fillId="0" borderId="0" xfId="4" applyNumberFormat="1" applyFont="1" applyBorder="1" applyAlignment="1">
      <alignment vertical="top" wrapText="1"/>
    </xf>
    <xf numFmtId="177" fontId="23" fillId="0" borderId="0" xfId="4" applyNumberFormat="1" applyFont="1" applyBorder="1" applyAlignment="1">
      <alignment vertical="top" wrapText="1"/>
    </xf>
    <xf numFmtId="0" fontId="24" fillId="0" borderId="33" xfId="4" applyFont="1" applyBorder="1"/>
    <xf numFmtId="9" fontId="58" fillId="20" borderId="79" xfId="5" applyFont="1" applyFill="1" applyBorder="1" applyAlignment="1">
      <alignment vertical="center"/>
    </xf>
    <xf numFmtId="166" fontId="58" fillId="20" borderId="25" xfId="0" applyNumberFormat="1" applyFont="1" applyFill="1" applyBorder="1" applyAlignment="1">
      <alignment horizontal="center" vertical="center" wrapText="1"/>
    </xf>
    <xf numFmtId="166" fontId="58" fillId="20" borderId="80" xfId="0" applyNumberFormat="1" applyFont="1" applyFill="1" applyBorder="1" applyAlignment="1">
      <alignment horizontal="center" vertical="center" wrapText="1"/>
    </xf>
    <xf numFmtId="9" fontId="58" fillId="20" borderId="36" xfId="5" applyFont="1" applyFill="1" applyBorder="1" applyAlignment="1">
      <alignment vertical="center"/>
    </xf>
    <xf numFmtId="9" fontId="58" fillId="20" borderId="73" xfId="5" applyFont="1" applyFill="1" applyBorder="1" applyAlignment="1">
      <alignment horizontal="center" vertical="center"/>
    </xf>
    <xf numFmtId="9" fontId="58" fillId="20" borderId="81" xfId="5" applyFont="1" applyFill="1" applyBorder="1" applyAlignment="1">
      <alignment horizontal="center" vertical="center"/>
    </xf>
    <xf numFmtId="0" fontId="58" fillId="21" borderId="65" xfId="0" applyFont="1" applyFill="1" applyBorder="1" applyAlignment="1">
      <alignment horizontal="left" vertical="center" wrapText="1"/>
    </xf>
    <xf numFmtId="0" fontId="62" fillId="21" borderId="66" xfId="0" applyFont="1" applyFill="1" applyBorder="1" applyAlignment="1">
      <alignment horizontal="left" vertical="center"/>
    </xf>
    <xf numFmtId="0" fontId="62" fillId="21" borderId="82" xfId="0" applyFont="1" applyFill="1" applyBorder="1" applyAlignment="1">
      <alignment horizontal="left" vertical="center"/>
    </xf>
    <xf numFmtId="0" fontId="63" fillId="6" borderId="44" xfId="0" applyFont="1" applyFill="1" applyBorder="1" applyAlignment="1">
      <alignment horizontal="left" vertical="center" wrapText="1"/>
    </xf>
    <xf numFmtId="169" fontId="63" fillId="6" borderId="8" xfId="0" applyNumberFormat="1" applyFont="1" applyFill="1" applyBorder="1" applyAlignment="1">
      <alignment horizontal="center" vertical="center" wrapText="1"/>
    </xf>
    <xf numFmtId="169" fontId="63" fillId="6" borderId="43" xfId="0" applyNumberFormat="1" applyFont="1" applyFill="1" applyBorder="1" applyAlignment="1">
      <alignment horizontal="center" vertical="center" wrapText="1"/>
    </xf>
    <xf numFmtId="0" fontId="64" fillId="19" borderId="59" xfId="0" applyFont="1" applyFill="1" applyBorder="1" applyAlignment="1">
      <alignment horizontal="left" vertical="center" wrapText="1"/>
    </xf>
    <xf numFmtId="169" fontId="64" fillId="19" borderId="60" xfId="0" applyNumberFormat="1" applyFont="1" applyFill="1" applyBorder="1" applyAlignment="1">
      <alignment horizontal="center" vertical="center" wrapText="1"/>
    </xf>
    <xf numFmtId="169" fontId="64" fillId="19" borderId="61" xfId="0" applyNumberFormat="1" applyFont="1" applyFill="1" applyBorder="1" applyAlignment="1">
      <alignment horizontal="center" vertical="center" wrapText="1"/>
    </xf>
    <xf numFmtId="9" fontId="58" fillId="20" borderId="25" xfId="5" applyFont="1" applyFill="1" applyBorder="1" applyAlignment="1">
      <alignment horizontal="center" vertical="center" wrapText="1"/>
    </xf>
    <xf numFmtId="9" fontId="58" fillId="20" borderId="37" xfId="5" applyFont="1" applyFill="1" applyBorder="1" applyAlignment="1">
      <alignment vertical="center"/>
    </xf>
    <xf numFmtId="0" fontId="63" fillId="6" borderId="32" xfId="0" applyFont="1" applyFill="1" applyBorder="1" applyAlignment="1">
      <alignment horizontal="left" vertical="center" wrapText="1"/>
    </xf>
    <xf numFmtId="0" fontId="63" fillId="6" borderId="75" xfId="0" applyFont="1" applyFill="1" applyBorder="1" applyAlignment="1">
      <alignment horizontal="left" vertical="center" wrapText="1"/>
    </xf>
    <xf numFmtId="169" fontId="63" fillId="6" borderId="76" xfId="0" applyNumberFormat="1" applyFont="1" applyFill="1" applyBorder="1" applyAlignment="1">
      <alignment horizontal="center" vertical="center" wrapText="1"/>
    </xf>
    <xf numFmtId="169" fontId="63" fillId="6" borderId="77" xfId="0" applyNumberFormat="1" applyFont="1" applyFill="1" applyBorder="1" applyAlignment="1">
      <alignment horizontal="center" vertical="center" wrapText="1"/>
    </xf>
    <xf numFmtId="37" fontId="65" fillId="0" borderId="0" xfId="0" applyNumberFormat="1" applyFont="1" applyAlignment="1">
      <alignment horizontal="center" vertical="center" wrapText="1"/>
    </xf>
    <xf numFmtId="37" fontId="65" fillId="0" borderId="0" xfId="0" applyNumberFormat="1" applyFont="1" applyAlignment="1">
      <alignment horizontal="center" vertical="center"/>
    </xf>
    <xf numFmtId="9" fontId="58" fillId="10" borderId="39" xfId="5" applyFont="1" applyFill="1" applyBorder="1" applyAlignment="1">
      <alignment vertical="center"/>
    </xf>
    <xf numFmtId="9" fontId="58" fillId="10" borderId="40" xfId="5" applyFont="1" applyFill="1" applyBorder="1" applyAlignment="1">
      <alignment vertical="center"/>
    </xf>
    <xf numFmtId="0" fontId="63" fillId="6" borderId="46" xfId="0" applyFont="1" applyFill="1" applyBorder="1" applyAlignment="1">
      <alignment horizontal="left" vertical="center" wrapText="1"/>
    </xf>
    <xf numFmtId="169" fontId="63" fillId="6" borderId="47" xfId="0" applyNumberFormat="1" applyFont="1" applyFill="1" applyBorder="1" applyAlignment="1">
      <alignment horizontal="center" vertical="center" wrapText="1"/>
    </xf>
    <xf numFmtId="169" fontId="63" fillId="6" borderId="48" xfId="0" applyNumberFormat="1" applyFont="1" applyFill="1" applyBorder="1" applyAlignment="1">
      <alignment horizontal="center" vertical="center" wrapText="1"/>
    </xf>
    <xf numFmtId="0" fontId="63" fillId="6" borderId="87" xfId="0" applyFont="1" applyFill="1" applyBorder="1" applyAlignment="1">
      <alignment horizontal="left" vertical="center" wrapText="1"/>
    </xf>
    <xf numFmtId="169" fontId="63" fillId="6" borderId="88" xfId="0" applyNumberFormat="1" applyFont="1" applyFill="1" applyBorder="1" applyAlignment="1">
      <alignment horizontal="center" vertical="center"/>
    </xf>
    <xf numFmtId="169" fontId="63" fillId="6" borderId="89" xfId="0" applyNumberFormat="1" applyFont="1" applyFill="1" applyBorder="1" applyAlignment="1">
      <alignment horizontal="center" vertical="center"/>
    </xf>
    <xf numFmtId="0" fontId="66" fillId="2" borderId="67" xfId="0" applyFont="1" applyFill="1" applyBorder="1" applyAlignment="1">
      <alignment horizontal="left" vertical="center" wrapText="1"/>
    </xf>
    <xf numFmtId="169" fontId="63" fillId="2" borderId="68" xfId="0" applyNumberFormat="1" applyFont="1" applyFill="1" applyBorder="1" applyAlignment="1">
      <alignment horizontal="center" vertical="center" wrapText="1"/>
    </xf>
    <xf numFmtId="169" fontId="63" fillId="2" borderId="69" xfId="0" applyNumberFormat="1" applyFont="1" applyFill="1" applyBorder="1" applyAlignment="1">
      <alignment horizontal="center" vertical="center" wrapText="1"/>
    </xf>
    <xf numFmtId="169" fontId="63" fillId="6" borderId="94" xfId="0" applyNumberFormat="1" applyFont="1" applyFill="1" applyBorder="1" applyAlignment="1">
      <alignment horizontal="center" vertical="center" wrapText="1"/>
    </xf>
    <xf numFmtId="169" fontId="65" fillId="0" borderId="0" xfId="0" applyNumberFormat="1" applyFont="1" applyAlignment="1">
      <alignment horizontal="center" vertical="center"/>
    </xf>
    <xf numFmtId="0" fontId="64" fillId="6" borderId="44" xfId="0" applyFont="1" applyFill="1" applyBorder="1" applyAlignment="1">
      <alignment horizontal="left" vertical="center" wrapText="1"/>
    </xf>
    <xf numFmtId="169" fontId="64" fillId="6" borderId="8" xfId="0" applyNumberFormat="1" applyFont="1" applyFill="1" applyBorder="1" applyAlignment="1">
      <alignment horizontal="center" vertical="center" wrapText="1"/>
    </xf>
    <xf numFmtId="169" fontId="64" fillId="6" borderId="43" xfId="0" applyNumberFormat="1" applyFont="1" applyFill="1" applyBorder="1" applyAlignment="1">
      <alignment horizontal="center" vertical="center" wrapText="1"/>
    </xf>
    <xf numFmtId="37" fontId="67" fillId="0" borderId="0" xfId="0" applyNumberFormat="1" applyFont="1" applyAlignment="1">
      <alignment horizontal="center" vertical="center"/>
    </xf>
    <xf numFmtId="0" fontId="64" fillId="19" borderId="105" xfId="0" applyFont="1" applyFill="1" applyBorder="1" applyAlignment="1">
      <alignment horizontal="left" vertical="center" wrapText="1"/>
    </xf>
    <xf numFmtId="9" fontId="58" fillId="20" borderId="42" xfId="5" applyFont="1" applyFill="1" applyBorder="1" applyAlignment="1">
      <alignment vertical="center"/>
    </xf>
    <xf numFmtId="9" fontId="58" fillId="20" borderId="56" xfId="5" applyFont="1" applyFill="1" applyBorder="1" applyAlignment="1">
      <alignment vertical="center"/>
    </xf>
    <xf numFmtId="9" fontId="58" fillId="20" borderId="28" xfId="5" applyFont="1" applyFill="1" applyBorder="1" applyAlignment="1">
      <alignment horizontal="center" vertical="center"/>
    </xf>
    <xf numFmtId="9" fontId="58" fillId="20" borderId="57" xfId="5" applyFont="1" applyFill="1" applyBorder="1" applyAlignment="1">
      <alignment horizontal="center" vertical="center"/>
    </xf>
    <xf numFmtId="169" fontId="63" fillId="6" borderId="8" xfId="0" applyNumberFormat="1" applyFont="1" applyFill="1" applyBorder="1" applyAlignment="1">
      <alignment horizontal="center" vertical="center"/>
    </xf>
    <xf numFmtId="169" fontId="63" fillId="6" borderId="43" xfId="0" applyNumberFormat="1" applyFont="1" applyFill="1" applyBorder="1" applyAlignment="1">
      <alignment horizontal="center" vertical="center"/>
    </xf>
    <xf numFmtId="37" fontId="63" fillId="0" borderId="0" xfId="0" applyNumberFormat="1" applyFont="1" applyAlignment="1">
      <alignment horizontal="center" vertical="center" wrapText="1"/>
    </xf>
    <xf numFmtId="0" fontId="24" fillId="2" borderId="33" xfId="4" applyFont="1" applyFill="1" applyBorder="1"/>
    <xf numFmtId="0" fontId="22" fillId="2" borderId="34" xfId="4" applyFont="1" applyFill="1" applyBorder="1"/>
    <xf numFmtId="0" fontId="22" fillId="2" borderId="35" xfId="4" applyFont="1" applyFill="1" applyBorder="1"/>
    <xf numFmtId="177" fontId="23" fillId="0" borderId="106" xfId="4" applyNumberFormat="1" applyFont="1" applyBorder="1" applyAlignment="1">
      <alignment vertical="top" wrapText="1"/>
    </xf>
    <xf numFmtId="0" fontId="23" fillId="0" borderId="106" xfId="4" applyFont="1" applyBorder="1" applyAlignment="1">
      <alignment vertical="top" wrapText="1"/>
    </xf>
    <xf numFmtId="178" fontId="43" fillId="8" borderId="60" xfId="4" applyNumberFormat="1" applyFont="1" applyFill="1" applyBorder="1" applyAlignment="1">
      <alignment horizontal="left" vertical="center" indent="1"/>
    </xf>
    <xf numFmtId="0" fontId="63" fillId="6" borderId="93" xfId="0" applyFont="1" applyFill="1" applyBorder="1" applyAlignment="1">
      <alignment horizontal="left" vertical="center" wrapText="1"/>
    </xf>
    <xf numFmtId="0" fontId="16" fillId="5" borderId="108" xfId="0" applyFont="1" applyFill="1" applyBorder="1" applyAlignment="1">
      <alignment horizontal="center" vertical="center" wrapText="1"/>
    </xf>
    <xf numFmtId="0" fontId="16" fillId="5" borderId="109" xfId="0" applyFont="1" applyFill="1" applyBorder="1" applyAlignment="1">
      <alignment horizontal="center" vertical="center" wrapText="1"/>
    </xf>
    <xf numFmtId="9" fontId="58" fillId="20" borderId="80" xfId="5" applyFont="1" applyFill="1" applyBorder="1" applyAlignment="1">
      <alignment horizontal="center" vertical="center" wrapText="1"/>
    </xf>
    <xf numFmtId="9" fontId="58" fillId="10" borderId="38" xfId="5" applyFont="1" applyFill="1" applyBorder="1" applyAlignment="1">
      <alignment vertical="center"/>
    </xf>
    <xf numFmtId="0" fontId="63" fillId="6" borderId="70" xfId="0" applyFont="1" applyFill="1" applyBorder="1" applyAlignment="1">
      <alignment horizontal="left" vertical="center" wrapText="1"/>
    </xf>
    <xf numFmtId="9" fontId="58" fillId="12" borderId="38" xfId="5" applyFont="1" applyFill="1" applyBorder="1" applyAlignment="1">
      <alignment vertical="center" wrapText="1"/>
    </xf>
    <xf numFmtId="9" fontId="58" fillId="12" borderId="39" xfId="5" applyFont="1" applyFill="1" applyBorder="1" applyAlignment="1">
      <alignment vertical="center"/>
    </xf>
    <xf numFmtId="37" fontId="71" fillId="2" borderId="33" xfId="0" applyNumberFormat="1" applyFont="1" applyFill="1" applyBorder="1" applyAlignment="1">
      <alignment horizontal="left" vertical="center" wrapText="1"/>
    </xf>
    <xf numFmtId="9" fontId="48" fillId="19" borderId="45" xfId="1" applyFont="1" applyFill="1" applyBorder="1" applyAlignment="1">
      <alignment horizontal="center" vertical="center"/>
    </xf>
    <xf numFmtId="14" fontId="70" fillId="0" borderId="0" xfId="0" applyNumberFormat="1" applyFont="1"/>
    <xf numFmtId="9" fontId="8" fillId="0" borderId="0" xfId="1" applyFont="1"/>
    <xf numFmtId="9" fontId="73" fillId="20" borderId="86" xfId="5" applyFont="1" applyFill="1" applyBorder="1" applyAlignment="1">
      <alignment vertical="center"/>
    </xf>
    <xf numFmtId="9" fontId="73" fillId="20" borderId="74" xfId="5" applyFont="1" applyFill="1" applyBorder="1" applyAlignment="1">
      <alignment horizontal="center" vertical="center"/>
    </xf>
    <xf numFmtId="9" fontId="73" fillId="20" borderId="83" xfId="5" applyFont="1" applyFill="1" applyBorder="1" applyAlignment="1">
      <alignment horizontal="center" vertical="center"/>
    </xf>
    <xf numFmtId="0" fontId="56" fillId="6" borderId="20" xfId="0" applyNumberFormat="1" applyFont="1" applyFill="1" applyBorder="1" applyAlignment="1">
      <alignment horizontal="center" vertical="center" wrapText="1"/>
    </xf>
    <xf numFmtId="0" fontId="49" fillId="6" borderId="46" xfId="4" applyFont="1" applyFill="1" applyBorder="1" applyAlignment="1">
      <alignment vertical="center" wrapText="1"/>
    </xf>
    <xf numFmtId="164" fontId="49" fillId="6" borderId="47" xfId="4" applyNumberFormat="1" applyFont="1" applyFill="1" applyBorder="1" applyAlignment="1">
      <alignment horizontal="center" vertical="center" wrapText="1"/>
    </xf>
    <xf numFmtId="175" fontId="49" fillId="6" borderId="47" xfId="4" applyNumberFormat="1" applyFont="1" applyFill="1" applyBorder="1" applyAlignment="1">
      <alignment horizontal="center" vertical="center" wrapText="1"/>
    </xf>
    <xf numFmtId="167" fontId="42" fillId="6" borderId="47" xfId="4" applyNumberFormat="1" applyFont="1" applyFill="1" applyBorder="1" applyAlignment="1">
      <alignment horizontal="center" vertical="center" wrapText="1"/>
    </xf>
    <xf numFmtId="167" fontId="42" fillId="6" borderId="48" xfId="4" applyNumberFormat="1" applyFont="1" applyFill="1" applyBorder="1" applyAlignment="1">
      <alignment horizontal="center" vertical="center" wrapText="1"/>
    </xf>
    <xf numFmtId="10" fontId="8" fillId="0" borderId="0" xfId="3" applyNumberFormat="1" applyFont="1"/>
    <xf numFmtId="9" fontId="8" fillId="0" borderId="0" xfId="3" applyNumberFormat="1" applyFont="1"/>
    <xf numFmtId="168" fontId="37" fillId="0" borderId="0" xfId="3" applyNumberFormat="1" applyFont="1"/>
    <xf numFmtId="168" fontId="49" fillId="6" borderId="47" xfId="1" applyNumberFormat="1" applyFont="1" applyFill="1" applyBorder="1" applyAlignment="1">
      <alignment horizontal="center" vertical="center" wrapText="1"/>
    </xf>
    <xf numFmtId="15" fontId="8" fillId="0" borderId="0" xfId="3" applyNumberFormat="1" applyFont="1" applyAlignment="1">
      <alignment horizontal="left" vertical="center"/>
    </xf>
    <xf numFmtId="165" fontId="8" fillId="0" borderId="0" xfId="3" applyNumberFormat="1" applyFont="1"/>
    <xf numFmtId="15" fontId="8" fillId="0" borderId="3" xfId="3" applyNumberFormat="1" applyFont="1" applyBorder="1" applyAlignment="1">
      <alignment horizontal="left" vertical="center"/>
    </xf>
    <xf numFmtId="179" fontId="56" fillId="6" borderId="20" xfId="0" applyNumberFormat="1" applyFont="1" applyFill="1" applyBorder="1" applyAlignment="1">
      <alignment horizontal="center" vertical="center" wrapText="1"/>
    </xf>
    <xf numFmtId="180" fontId="56" fillId="6" borderId="20" xfId="0" applyNumberFormat="1" applyFont="1" applyFill="1" applyBorder="1" applyAlignment="1">
      <alignment horizontal="center" vertical="center" wrapText="1"/>
    </xf>
    <xf numFmtId="0" fontId="8" fillId="0" borderId="0" xfId="3" applyNumberFormat="1" applyFont="1" applyAlignment="1">
      <alignment horizontal="left" vertical="center"/>
    </xf>
    <xf numFmtId="9" fontId="50" fillId="6" borderId="26" xfId="11" applyFont="1" applyFill="1" applyBorder="1" applyAlignment="1">
      <alignment horizontal="center" vertical="center"/>
    </xf>
    <xf numFmtId="169" fontId="49" fillId="19" borderId="63" xfId="4" applyNumberFormat="1" applyFont="1" applyFill="1" applyBorder="1" applyAlignment="1">
      <alignment horizontal="center" vertical="center" wrapText="1"/>
    </xf>
    <xf numFmtId="172" fontId="45" fillId="12" borderId="31" xfId="27" applyNumberFormat="1" applyFont="1" applyFill="1" applyBorder="1" applyAlignment="1">
      <alignment vertical="center" wrapText="1"/>
    </xf>
    <xf numFmtId="171" fontId="42" fillId="6" borderId="43" xfId="11" applyNumberFormat="1" applyFont="1" applyFill="1" applyBorder="1" applyAlignment="1">
      <alignment horizontal="center" vertical="center"/>
    </xf>
    <xf numFmtId="171" fontId="50" fillId="6" borderId="43" xfId="11" applyNumberFormat="1" applyFont="1" applyFill="1" applyBorder="1" applyAlignment="1">
      <alignment horizontal="center" vertical="center"/>
    </xf>
    <xf numFmtId="171" fontId="57" fillId="21" borderId="82" xfId="0" applyNumberFormat="1" applyFont="1" applyFill="1" applyBorder="1" applyAlignment="1">
      <alignment horizontal="left" vertical="center"/>
    </xf>
    <xf numFmtId="171" fontId="46" fillId="19" borderId="52" xfId="4" applyNumberFormat="1" applyFont="1" applyFill="1" applyBorder="1" applyAlignment="1">
      <alignment horizontal="center" vertical="center" wrapText="1"/>
    </xf>
    <xf numFmtId="171" fontId="49" fillId="6" borderId="47" xfId="4" applyNumberFormat="1" applyFont="1" applyFill="1" applyBorder="1" applyAlignment="1">
      <alignment horizontal="center" vertical="center" wrapText="1"/>
    </xf>
    <xf numFmtId="0" fontId="7" fillId="0" borderId="0" xfId="3" applyFont="1" applyAlignment="1">
      <alignment horizontal="right"/>
    </xf>
    <xf numFmtId="2" fontId="8" fillId="0" borderId="0" xfId="3" applyNumberFormat="1" applyFont="1" applyAlignment="1">
      <alignment vertical="center"/>
    </xf>
    <xf numFmtId="168" fontId="17" fillId="0" borderId="0" xfId="1" applyNumberFormat="1" applyFont="1" applyAlignment="1">
      <alignment horizontal="center"/>
    </xf>
    <xf numFmtId="0" fontId="8" fillId="0" borderId="3" xfId="3" applyFont="1" applyBorder="1" applyAlignment="1">
      <alignment horizontal="center"/>
    </xf>
    <xf numFmtId="171" fontId="8" fillId="0" borderId="0" xfId="3" applyNumberFormat="1" applyFont="1" applyAlignment="1">
      <alignment horizontal="center"/>
    </xf>
    <xf numFmtId="9" fontId="11" fillId="0" borderId="0" xfId="1" applyFont="1" applyAlignment="1">
      <alignment vertical="center"/>
    </xf>
    <xf numFmtId="169" fontId="43" fillId="19" borderId="61" xfId="4" applyNumberFormat="1" applyFont="1" applyFill="1" applyBorder="1" applyAlignment="1">
      <alignment horizontal="center" vertical="center" wrapText="1"/>
    </xf>
    <xf numFmtId="9" fontId="58" fillId="12" borderId="32" xfId="5" applyFont="1" applyFill="1" applyBorder="1" applyAlignment="1">
      <alignment vertical="center"/>
    </xf>
    <xf numFmtId="9" fontId="58" fillId="12" borderId="0" xfId="5" applyFont="1" applyFill="1" applyBorder="1" applyAlignment="1">
      <alignment vertical="center"/>
    </xf>
    <xf numFmtId="15" fontId="7" fillId="0" borderId="0" xfId="3" applyNumberFormat="1" applyFont="1"/>
    <xf numFmtId="10" fontId="49" fillId="6" borderId="47" xfId="1" applyNumberFormat="1" applyFont="1" applyFill="1" applyBorder="1" applyAlignment="1">
      <alignment horizontal="center" vertical="center" wrapText="1"/>
    </xf>
    <xf numFmtId="178" fontId="42" fillId="0" borderId="0" xfId="4" applyNumberFormat="1" applyFont="1" applyAlignment="1">
      <alignment vertical="center"/>
    </xf>
    <xf numFmtId="181" fontId="56" fillId="6" borderId="8" xfId="0" applyNumberFormat="1" applyFont="1" applyFill="1" applyBorder="1" applyAlignment="1">
      <alignment horizontal="center" vertical="center" wrapText="1"/>
    </xf>
    <xf numFmtId="181" fontId="56" fillId="6" borderId="20" xfId="0" applyNumberFormat="1" applyFont="1" applyFill="1" applyBorder="1" applyAlignment="1">
      <alignment horizontal="center" vertical="center" wrapText="1"/>
    </xf>
    <xf numFmtId="0" fontId="8" fillId="0" borderId="0" xfId="0" applyFont="1"/>
    <xf numFmtId="10" fontId="17" fillId="0" borderId="0" xfId="1" applyNumberFormat="1" applyFont="1" applyAlignment="1">
      <alignment horizontal="center"/>
    </xf>
    <xf numFmtId="0" fontId="76" fillId="0" borderId="0" xfId="3" applyFont="1" applyBorder="1" applyAlignment="1">
      <alignment horizontal="left" vertical="center" wrapText="1"/>
    </xf>
    <xf numFmtId="0" fontId="15" fillId="0" borderId="0" xfId="3" applyFont="1"/>
    <xf numFmtId="0" fontId="8" fillId="3" borderId="110" xfId="3" applyFont="1" applyFill="1" applyBorder="1" applyAlignment="1"/>
    <xf numFmtId="0" fontId="77" fillId="4" borderId="111" xfId="3" applyFont="1" applyFill="1" applyBorder="1" applyAlignment="1">
      <alignment horizontal="center"/>
    </xf>
    <xf numFmtId="0" fontId="61" fillId="22" borderId="0" xfId="3" applyFont="1" applyFill="1"/>
    <xf numFmtId="0" fontId="16" fillId="22" borderId="0" xfId="3" applyFont="1" applyFill="1"/>
    <xf numFmtId="14" fontId="16" fillId="22" borderId="118" xfId="3" applyNumberFormat="1" applyFont="1" applyFill="1" applyBorder="1" applyAlignment="1">
      <alignment horizontal="center"/>
    </xf>
    <xf numFmtId="14" fontId="16" fillId="22" borderId="119" xfId="3" applyNumberFormat="1" applyFont="1" applyFill="1" applyBorder="1" applyAlignment="1">
      <alignment horizontal="center"/>
    </xf>
    <xf numFmtId="14" fontId="13" fillId="23" borderId="116" xfId="3" applyNumberFormat="1" applyFont="1" applyFill="1" applyBorder="1" applyAlignment="1">
      <alignment horizontal="center"/>
    </xf>
    <xf numFmtId="0" fontId="8" fillId="0" borderId="120" xfId="3" applyFont="1" applyBorder="1"/>
    <xf numFmtId="43" fontId="8" fillId="0" borderId="0" xfId="42" applyFont="1"/>
    <xf numFmtId="43" fontId="42" fillId="0" borderId="0" xfId="4" applyNumberFormat="1" applyFont="1" applyBorder="1" applyAlignment="1">
      <alignment horizontal="right"/>
    </xf>
    <xf numFmtId="0" fontId="17" fillId="0" borderId="0" xfId="3" applyFont="1"/>
    <xf numFmtId="0" fontId="18" fillId="4" borderId="11" xfId="3" applyFont="1" applyFill="1" applyBorder="1"/>
    <xf numFmtId="0" fontId="15" fillId="11" borderId="9" xfId="3" applyFont="1" applyFill="1" applyBorder="1"/>
    <xf numFmtId="0" fontId="15" fillId="4" borderId="9" xfId="3" applyFont="1" applyFill="1" applyBorder="1"/>
    <xf numFmtId="0" fontId="15" fillId="4" borderId="10" xfId="3" applyFont="1" applyFill="1" applyBorder="1"/>
    <xf numFmtId="0" fontId="15" fillId="4" borderId="4" xfId="3" applyFont="1" applyFill="1" applyBorder="1"/>
    <xf numFmtId="0" fontId="15" fillId="4" borderId="0" xfId="3" applyFont="1" applyFill="1" applyBorder="1"/>
    <xf numFmtId="0" fontId="15" fillId="11" borderId="0" xfId="3" applyFont="1" applyFill="1" applyBorder="1"/>
    <xf numFmtId="0" fontId="15" fillId="4" borderId="5" xfId="3" applyFont="1" applyFill="1" applyBorder="1"/>
    <xf numFmtId="0" fontId="15" fillId="4" borderId="6" xfId="3" applyFont="1" applyFill="1" applyBorder="1"/>
    <xf numFmtId="0" fontId="15" fillId="4" borderId="3" xfId="3" applyFont="1" applyFill="1" applyBorder="1"/>
    <xf numFmtId="0" fontId="15" fillId="11" borderId="3" xfId="3" applyFont="1" applyFill="1" applyBorder="1"/>
    <xf numFmtId="0" fontId="15" fillId="4" borderId="7" xfId="3" applyFont="1" applyFill="1" applyBorder="1"/>
    <xf numFmtId="0" fontId="77" fillId="0" borderId="0" xfId="3" applyFont="1"/>
    <xf numFmtId="14" fontId="13" fillId="23" borderId="122" xfId="3" applyNumberFormat="1" applyFont="1" applyFill="1" applyBorder="1" applyAlignment="1">
      <alignment horizontal="center"/>
    </xf>
    <xf numFmtId="168" fontId="13" fillId="24" borderId="122" xfId="1" applyNumberFormat="1" applyFont="1" applyFill="1" applyBorder="1" applyAlignment="1">
      <alignment horizontal="center"/>
    </xf>
    <xf numFmtId="168" fontId="13" fillId="24" borderId="122" xfId="3" applyNumberFormat="1" applyFont="1" applyFill="1" applyBorder="1" applyAlignment="1">
      <alignment horizontal="center"/>
    </xf>
    <xf numFmtId="0" fontId="8" fillId="0" borderId="122" xfId="3" applyFont="1" applyBorder="1"/>
    <xf numFmtId="0" fontId="8" fillId="0" borderId="122" xfId="3" applyFont="1" applyBorder="1" applyAlignment="1">
      <alignment horizontal="center"/>
    </xf>
    <xf numFmtId="168" fontId="17" fillId="0" borderId="122" xfId="1" applyNumberFormat="1" applyFont="1" applyBorder="1" applyAlignment="1">
      <alignment horizontal="center"/>
    </xf>
    <xf numFmtId="168" fontId="17" fillId="17" borderId="122" xfId="30" applyNumberFormat="1" applyFont="1" applyFill="1" applyBorder="1" applyAlignment="1">
      <alignment horizontal="center"/>
    </xf>
    <xf numFmtId="168" fontId="17" fillId="17" borderId="122" xfId="3" applyNumberFormat="1" applyFont="1" applyFill="1" applyBorder="1" applyAlignment="1">
      <alignment horizontal="center"/>
    </xf>
    <xf numFmtId="168" fontId="8" fillId="0" borderId="0" xfId="3" applyNumberFormat="1" applyFont="1"/>
    <xf numFmtId="168" fontId="13" fillId="23" borderId="122" xfId="3" applyNumberFormat="1" applyFont="1" applyFill="1" applyBorder="1" applyAlignment="1">
      <alignment horizontal="center"/>
    </xf>
    <xf numFmtId="10" fontId="17" fillId="0" borderId="122" xfId="1" applyNumberFormat="1" applyFont="1" applyBorder="1" applyAlignment="1">
      <alignment horizontal="center"/>
    </xf>
    <xf numFmtId="0" fontId="83" fillId="0" borderId="0" xfId="3" applyFont="1" applyAlignment="1">
      <alignment horizontal="center"/>
    </xf>
    <xf numFmtId="0" fontId="15" fillId="9" borderId="9" xfId="3" applyFont="1" applyFill="1" applyBorder="1" applyAlignment="1">
      <alignment horizontal="center"/>
    </xf>
    <xf numFmtId="9" fontId="58" fillId="12" borderId="39" xfId="5" applyFont="1" applyFill="1" applyBorder="1" applyAlignment="1">
      <alignment vertical="center" wrapText="1"/>
    </xf>
    <xf numFmtId="9" fontId="58" fillId="12" borderId="40" xfId="5" applyFont="1" applyFill="1" applyBorder="1" applyAlignment="1">
      <alignment vertical="center" wrapText="1"/>
    </xf>
    <xf numFmtId="0" fontId="64" fillId="19" borderId="50" xfId="0" applyFont="1" applyFill="1" applyBorder="1" applyAlignment="1">
      <alignment horizontal="left" vertical="center" wrapText="1"/>
    </xf>
    <xf numFmtId="169" fontId="64" fillId="19" borderId="51" xfId="0" applyNumberFormat="1" applyFont="1" applyFill="1" applyBorder="1" applyAlignment="1">
      <alignment horizontal="center" vertical="center" wrapText="1"/>
    </xf>
    <xf numFmtId="169" fontId="64" fillId="19" borderId="52" xfId="0" applyNumberFormat="1" applyFont="1" applyFill="1" applyBorder="1" applyAlignment="1">
      <alignment horizontal="center" vertical="center" wrapText="1"/>
    </xf>
    <xf numFmtId="14" fontId="75" fillId="0" borderId="0" xfId="0" applyNumberFormat="1" applyFont="1"/>
    <xf numFmtId="0" fontId="42" fillId="6" borderId="128" xfId="4" applyFont="1" applyFill="1" applyBorder="1" applyAlignment="1">
      <alignment vertical="center"/>
    </xf>
    <xf numFmtId="169" fontId="42" fillId="6" borderId="128" xfId="4" applyNumberFormat="1" applyFont="1" applyFill="1" applyBorder="1" applyAlignment="1">
      <alignment horizontal="center" vertical="center"/>
    </xf>
    <xf numFmtId="3" fontId="42" fillId="0" borderId="0" xfId="4" applyNumberFormat="1" applyFont="1" applyBorder="1" applyAlignment="1">
      <alignment vertical="center"/>
    </xf>
    <xf numFmtId="0" fontId="42" fillId="0" borderId="0" xfId="4" applyFont="1" applyBorder="1" applyAlignment="1">
      <alignment vertical="center"/>
    </xf>
    <xf numFmtId="0" fontId="42" fillId="6" borderId="129" xfId="4" applyFont="1" applyFill="1" applyBorder="1" applyAlignment="1">
      <alignment vertical="center"/>
    </xf>
    <xf numFmtId="169" fontId="42" fillId="6" borderId="130" xfId="4" applyNumberFormat="1" applyFont="1" applyFill="1" applyBorder="1" applyAlignment="1">
      <alignment horizontal="center" vertical="center"/>
    </xf>
    <xf numFmtId="0" fontId="42" fillId="6" borderId="131" xfId="4" applyFont="1" applyFill="1" applyBorder="1" applyAlignment="1">
      <alignment vertical="center"/>
    </xf>
    <xf numFmtId="0" fontId="42" fillId="6" borderId="114" xfId="4" applyFont="1" applyFill="1" applyBorder="1" applyAlignment="1">
      <alignment vertical="center"/>
    </xf>
    <xf numFmtId="169" fontId="42" fillId="6" borderId="114" xfId="4" applyNumberFormat="1" applyFont="1" applyFill="1" applyBorder="1" applyAlignment="1">
      <alignment horizontal="center" vertical="center"/>
    </xf>
    <xf numFmtId="169" fontId="42" fillId="6" borderId="132" xfId="4" applyNumberFormat="1" applyFont="1" applyFill="1" applyBorder="1" applyAlignment="1">
      <alignment horizontal="center" vertical="center"/>
    </xf>
    <xf numFmtId="0" fontId="82" fillId="25" borderId="0" xfId="3" applyFont="1" applyFill="1" applyBorder="1" applyAlignment="1">
      <alignment horizontal="center" vertical="center" wrapText="1"/>
    </xf>
    <xf numFmtId="14" fontId="16" fillId="22" borderId="0" xfId="3" applyNumberFormat="1" applyFont="1" applyFill="1" applyBorder="1" applyAlignment="1">
      <alignment horizontal="center"/>
    </xf>
    <xf numFmtId="14" fontId="13" fillId="23" borderId="9" xfId="3" applyNumberFormat="1" applyFont="1" applyFill="1" applyBorder="1" applyAlignment="1">
      <alignment horizontal="center"/>
    </xf>
    <xf numFmtId="9" fontId="58" fillId="20" borderId="36" xfId="5" applyFont="1" applyFill="1" applyBorder="1" applyAlignment="1">
      <alignment horizontal="center" vertical="center" wrapText="1"/>
    </xf>
    <xf numFmtId="9" fontId="58" fillId="20" borderId="36" xfId="5" applyFont="1" applyFill="1" applyBorder="1" applyAlignment="1">
      <alignment horizontal="center" vertical="center"/>
    </xf>
    <xf numFmtId="0" fontId="77" fillId="0" borderId="0" xfId="0" applyFont="1"/>
    <xf numFmtId="0" fontId="31" fillId="0" borderId="0" xfId="0" applyFont="1" applyAlignment="1">
      <alignment horizontal="left" vertical="top"/>
    </xf>
    <xf numFmtId="171" fontId="63" fillId="6" borderId="0" xfId="0" applyNumberFormat="1" applyFont="1" applyFill="1" applyAlignment="1">
      <alignment horizontal="center" vertical="top" wrapText="1"/>
    </xf>
    <xf numFmtId="171" fontId="64" fillId="6" borderId="0" xfId="0" applyNumberFormat="1" applyFont="1" applyFill="1" applyAlignment="1">
      <alignment horizontal="center" vertical="top" wrapText="1"/>
    </xf>
    <xf numFmtId="0" fontId="8" fillId="0" borderId="0" xfId="3" applyFont="1" applyAlignment="1">
      <alignment wrapText="1"/>
    </xf>
    <xf numFmtId="182" fontId="17" fillId="0" borderId="122" xfId="1" applyNumberFormat="1" applyFont="1" applyBorder="1" applyAlignment="1">
      <alignment horizontal="center"/>
    </xf>
    <xf numFmtId="0" fontId="8" fillId="6" borderId="11" xfId="40" applyFont="1" applyFill="1" applyBorder="1"/>
    <xf numFmtId="39" fontId="11" fillId="6" borderId="116" xfId="3" applyNumberFormat="1" applyFont="1" applyFill="1" applyBorder="1" applyAlignment="1">
      <alignment horizontal="center"/>
    </xf>
    <xf numFmtId="39" fontId="11" fillId="6" borderId="9" xfId="5" applyNumberFormat="1" applyFont="1" applyFill="1" applyBorder="1" applyAlignment="1">
      <alignment horizontal="center"/>
    </xf>
    <xf numFmtId="39" fontId="11" fillId="6" borderId="11" xfId="3" applyNumberFormat="1" applyFont="1" applyFill="1" applyBorder="1" applyAlignment="1">
      <alignment horizontal="center"/>
    </xf>
    <xf numFmtId="39" fontId="11" fillId="6" borderId="9" xfId="3" applyNumberFormat="1" applyFont="1" applyFill="1" applyBorder="1" applyAlignment="1">
      <alignment horizontal="center"/>
    </xf>
    <xf numFmtId="39" fontId="11" fillId="6" borderId="10" xfId="5" applyNumberFormat="1" applyFont="1" applyFill="1" applyBorder="1" applyAlignment="1">
      <alignment horizontal="center"/>
    </xf>
    <xf numFmtId="39" fontId="11" fillId="6" borderId="116" xfId="5" applyNumberFormat="1" applyFont="1" applyFill="1" applyBorder="1" applyAlignment="1">
      <alignment horizontal="center"/>
    </xf>
    <xf numFmtId="0" fontId="8" fillId="6" borderId="4" xfId="40" applyFont="1" applyFill="1" applyBorder="1" applyAlignment="1">
      <alignment horizontal="left" indent="1"/>
    </xf>
    <xf numFmtId="168" fontId="79" fillId="6" borderId="117" xfId="1" applyNumberFormat="1" applyFont="1" applyFill="1" applyBorder="1" applyAlignment="1">
      <alignment horizontal="center"/>
    </xf>
    <xf numFmtId="168" fontId="79" fillId="6" borderId="4" xfId="1" applyNumberFormat="1" applyFont="1" applyFill="1" applyBorder="1" applyAlignment="1">
      <alignment horizontal="center"/>
    </xf>
    <xf numFmtId="168" fontId="79" fillId="6" borderId="0" xfId="1" applyNumberFormat="1" applyFont="1" applyFill="1" applyBorder="1" applyAlignment="1">
      <alignment horizontal="center"/>
    </xf>
    <xf numFmtId="168" fontId="79" fillId="6" borderId="5" xfId="1" applyNumberFormat="1" applyFont="1" applyFill="1" applyBorder="1" applyAlignment="1">
      <alignment horizontal="center"/>
    </xf>
    <xf numFmtId="168" fontId="80" fillId="6" borderId="0" xfId="1" applyNumberFormat="1" applyFont="1" applyFill="1" applyBorder="1" applyAlignment="1">
      <alignment horizontal="center"/>
    </xf>
    <xf numFmtId="168" fontId="80" fillId="6" borderId="117" xfId="1" applyNumberFormat="1" applyFont="1" applyFill="1" applyBorder="1" applyAlignment="1">
      <alignment horizontal="center"/>
    </xf>
    <xf numFmtId="39" fontId="11" fillId="6" borderId="117" xfId="3" applyNumberFormat="1" applyFont="1" applyFill="1" applyBorder="1" applyAlignment="1">
      <alignment horizontal="center"/>
    </xf>
    <xf numFmtId="39" fontId="11" fillId="6" borderId="117" xfId="5" applyNumberFormat="1" applyFont="1" applyFill="1" applyBorder="1" applyAlignment="1">
      <alignment horizontal="center"/>
    </xf>
    <xf numFmtId="39" fontId="11" fillId="6" borderId="4" xfId="5" applyNumberFormat="1" applyFont="1" applyFill="1" applyBorder="1" applyAlignment="1">
      <alignment horizontal="center"/>
    </xf>
    <xf numFmtId="39" fontId="11" fillId="6" borderId="0" xfId="5" applyNumberFormat="1" applyFont="1" applyFill="1" applyBorder="1" applyAlignment="1">
      <alignment horizontal="center"/>
    </xf>
    <xf numFmtId="39" fontId="11" fillId="6" borderId="5" xfId="5" applyNumberFormat="1" applyFont="1" applyFill="1" applyBorder="1" applyAlignment="1">
      <alignment horizontal="center"/>
    </xf>
    <xf numFmtId="0" fontId="8" fillId="6" borderId="4" xfId="40" applyFont="1" applyFill="1" applyBorder="1"/>
    <xf numFmtId="39" fontId="11" fillId="6" borderId="117" xfId="41" applyNumberFormat="1" applyFont="1" applyFill="1" applyBorder="1" applyAlignment="1">
      <alignment horizontal="center"/>
    </xf>
    <xf numFmtId="0" fontId="77" fillId="6" borderId="4" xfId="3" applyFont="1" applyFill="1" applyBorder="1" applyAlignment="1">
      <alignment horizontal="left" indent="1"/>
    </xf>
    <xf numFmtId="168" fontId="79" fillId="6" borderId="117" xfId="41" applyNumberFormat="1" applyFont="1" applyFill="1" applyBorder="1" applyAlignment="1">
      <alignment horizontal="center"/>
    </xf>
    <xf numFmtId="168" fontId="79" fillId="6" borderId="4" xfId="41" applyNumberFormat="1" applyFont="1" applyFill="1" applyBorder="1" applyAlignment="1">
      <alignment horizontal="center"/>
    </xf>
    <xf numFmtId="168" fontId="79" fillId="6" borderId="0" xfId="41" applyNumberFormat="1" applyFont="1" applyFill="1" applyBorder="1" applyAlignment="1">
      <alignment horizontal="center"/>
    </xf>
    <xf numFmtId="168" fontId="79" fillId="6" borderId="5" xfId="41" applyNumberFormat="1" applyFont="1" applyFill="1" applyBorder="1" applyAlignment="1">
      <alignment horizontal="center"/>
    </xf>
    <xf numFmtId="10" fontId="11" fillId="6" borderId="117" xfId="1" applyNumberFormat="1" applyFont="1" applyFill="1" applyBorder="1" applyAlignment="1">
      <alignment horizontal="center"/>
    </xf>
    <xf numFmtId="39" fontId="79" fillId="6" borderId="117" xfId="5" applyNumberFormat="1" applyFont="1" applyFill="1" applyBorder="1" applyAlignment="1">
      <alignment horizontal="center"/>
    </xf>
    <xf numFmtId="39" fontId="79" fillId="6" borderId="4" xfId="5" applyNumberFormat="1" applyFont="1" applyFill="1" applyBorder="1" applyAlignment="1">
      <alignment horizontal="center"/>
    </xf>
    <xf numFmtId="39" fontId="79" fillId="6" borderId="0" xfId="5" applyNumberFormat="1" applyFont="1" applyFill="1" applyBorder="1" applyAlignment="1">
      <alignment horizontal="center"/>
    </xf>
    <xf numFmtId="39" fontId="79" fillId="6" borderId="5" xfId="5" applyNumberFormat="1" applyFont="1" applyFill="1" applyBorder="1" applyAlignment="1">
      <alignment horizontal="center"/>
    </xf>
    <xf numFmtId="0" fontId="8" fillId="6" borderId="4" xfId="40" applyFont="1" applyFill="1" applyBorder="1" applyAlignment="1">
      <alignment wrapText="1"/>
    </xf>
    <xf numFmtId="2" fontId="17" fillId="6" borderId="0" xfId="1" applyNumberFormat="1" applyFont="1" applyFill="1" applyBorder="1" applyAlignment="1">
      <alignment horizontal="center"/>
    </xf>
    <xf numFmtId="39" fontId="17" fillId="6" borderId="117" xfId="5" applyNumberFormat="1" applyFont="1" applyFill="1" applyBorder="1" applyAlignment="1">
      <alignment horizontal="center"/>
    </xf>
    <xf numFmtId="0" fontId="8" fillId="6" borderId="11" xfId="3" applyFont="1" applyFill="1" applyBorder="1" applyAlignment="1">
      <alignment horizontal="left"/>
    </xf>
    <xf numFmtId="39" fontId="11" fillId="6" borderId="11" xfId="5" applyNumberFormat="1" applyFont="1" applyFill="1" applyBorder="1" applyAlignment="1">
      <alignment horizontal="center"/>
    </xf>
    <xf numFmtId="0" fontId="18" fillId="6" borderId="11" xfId="3" applyFont="1" applyFill="1" applyBorder="1"/>
    <xf numFmtId="39" fontId="17" fillId="6" borderId="0" xfId="5" applyNumberFormat="1" applyFont="1" applyFill="1" applyBorder="1" applyAlignment="1">
      <alignment horizontal="center"/>
    </xf>
    <xf numFmtId="168" fontId="85" fillId="6" borderId="0" xfId="1" applyNumberFormat="1" applyFont="1" applyFill="1" applyBorder="1" applyAlignment="1">
      <alignment horizontal="center"/>
    </xf>
    <xf numFmtId="168" fontId="85" fillId="6" borderId="117" xfId="1" applyNumberFormat="1" applyFont="1" applyFill="1" applyBorder="1" applyAlignment="1">
      <alignment horizontal="center"/>
    </xf>
    <xf numFmtId="2" fontId="11" fillId="6" borderId="0" xfId="1" applyNumberFormat="1" applyFont="1" applyFill="1" applyBorder="1" applyAlignment="1">
      <alignment horizontal="center"/>
    </xf>
    <xf numFmtId="39" fontId="11" fillId="6" borderId="5" xfId="3" applyNumberFormat="1" applyFont="1" applyFill="1" applyBorder="1" applyAlignment="1">
      <alignment horizontal="center"/>
    </xf>
    <xf numFmtId="0" fontId="19" fillId="6" borderId="11" xfId="8" applyFont="1" applyFill="1" applyBorder="1" applyAlignment="1">
      <alignment horizontal="left" vertical="top"/>
    </xf>
    <xf numFmtId="39" fontId="19" fillId="6" borderId="116" xfId="8" applyNumberFormat="1" applyFont="1" applyFill="1" applyBorder="1" applyAlignment="1">
      <alignment horizontal="center" vertical="top"/>
    </xf>
    <xf numFmtId="39" fontId="19" fillId="6" borderId="9" xfId="8" applyNumberFormat="1" applyFont="1" applyFill="1" applyBorder="1" applyAlignment="1">
      <alignment horizontal="center" vertical="top"/>
    </xf>
    <xf numFmtId="0" fontId="77" fillId="6" borderId="4" xfId="3" applyFont="1" applyFill="1" applyBorder="1"/>
    <xf numFmtId="9" fontId="79" fillId="6" borderId="117" xfId="1" applyFont="1" applyFill="1" applyBorder="1" applyAlignment="1">
      <alignment horizontal="center"/>
    </xf>
    <xf numFmtId="0" fontId="81" fillId="6" borderId="4" xfId="3" applyFont="1" applyFill="1" applyBorder="1"/>
    <xf numFmtId="0" fontId="8" fillId="6" borderId="4" xfId="3" applyFont="1" applyFill="1" applyBorder="1"/>
    <xf numFmtId="0" fontId="8" fillId="6" borderId="117" xfId="3" applyFont="1" applyFill="1" applyBorder="1"/>
    <xf numFmtId="39" fontId="17" fillId="6" borderId="4" xfId="5" applyNumberFormat="1" applyFont="1" applyFill="1" applyBorder="1" applyAlignment="1">
      <alignment horizontal="center"/>
    </xf>
    <xf numFmtId="39" fontId="17" fillId="6" borderId="5" xfId="5" applyNumberFormat="1" applyFont="1" applyFill="1" applyBorder="1" applyAlignment="1">
      <alignment horizontal="center"/>
    </xf>
    <xf numFmtId="0" fontId="17" fillId="6" borderId="4" xfId="3" applyFont="1" applyFill="1" applyBorder="1"/>
    <xf numFmtId="9" fontId="80" fillId="6" borderId="4" xfId="1" applyFont="1" applyFill="1" applyBorder="1" applyAlignment="1">
      <alignment horizontal="center"/>
    </xf>
    <xf numFmtId="9" fontId="80" fillId="6" borderId="0" xfId="1" applyFont="1" applyFill="1" applyBorder="1" applyAlignment="1">
      <alignment horizontal="center"/>
    </xf>
    <xf numFmtId="39" fontId="17" fillId="6" borderId="0" xfId="1" applyNumberFormat="1" applyFont="1" applyFill="1" applyBorder="1" applyAlignment="1">
      <alignment horizontal="center"/>
    </xf>
    <xf numFmtId="0" fontId="8" fillId="6" borderId="11" xfId="3" applyFont="1" applyFill="1" applyBorder="1"/>
    <xf numFmtId="39" fontId="79" fillId="6" borderId="116" xfId="5" applyNumberFormat="1" applyFont="1" applyFill="1" applyBorder="1" applyAlignment="1">
      <alignment horizontal="center"/>
    </xf>
    <xf numFmtId="39" fontId="17" fillId="6" borderId="116" xfId="5" applyNumberFormat="1" applyFont="1" applyFill="1" applyBorder="1" applyAlignment="1">
      <alignment horizontal="center"/>
    </xf>
    <xf numFmtId="39" fontId="17" fillId="6" borderId="11" xfId="5" applyNumberFormat="1" applyFont="1" applyFill="1" applyBorder="1" applyAlignment="1">
      <alignment horizontal="center"/>
    </xf>
    <xf numFmtId="39" fontId="17" fillId="6" borderId="9" xfId="5" applyNumberFormat="1" applyFont="1" applyFill="1" applyBorder="1" applyAlignment="1">
      <alignment horizontal="center"/>
    </xf>
    <xf numFmtId="39" fontId="17" fillId="6" borderId="9" xfId="1" applyNumberFormat="1" applyFont="1" applyFill="1" applyBorder="1" applyAlignment="1">
      <alignment horizontal="center"/>
    </xf>
    <xf numFmtId="39" fontId="17" fillId="6" borderId="116" xfId="1" applyNumberFormat="1" applyFont="1" applyFill="1" applyBorder="1" applyAlignment="1">
      <alignment horizontal="center"/>
    </xf>
    <xf numFmtId="0" fontId="18" fillId="6" borderId="4" xfId="3" applyFont="1" applyFill="1" applyBorder="1"/>
    <xf numFmtId="39" fontId="11" fillId="6" borderId="4" xfId="3" applyNumberFormat="1" applyFont="1" applyFill="1" applyBorder="1" applyAlignment="1">
      <alignment horizontal="center"/>
    </xf>
    <xf numFmtId="39" fontId="11" fillId="6" borderId="0" xfId="3" applyNumberFormat="1" applyFont="1" applyFill="1" applyBorder="1" applyAlignment="1">
      <alignment horizontal="center"/>
    </xf>
    <xf numFmtId="39" fontId="17" fillId="6" borderId="0" xfId="3" applyNumberFormat="1" applyFont="1" applyFill="1" applyBorder="1" applyAlignment="1">
      <alignment horizontal="center"/>
    </xf>
    <xf numFmtId="39" fontId="17" fillId="6" borderId="117" xfId="3" applyNumberFormat="1" applyFont="1" applyFill="1" applyBorder="1" applyAlignment="1">
      <alignment horizontal="center"/>
    </xf>
    <xf numFmtId="0" fontId="8" fillId="6" borderId="4" xfId="3" applyFont="1" applyFill="1" applyBorder="1" applyAlignment="1">
      <alignment horizontal="left" vertical="center" wrapText="1"/>
    </xf>
    <xf numFmtId="39" fontId="11" fillId="6" borderId="117" xfId="3" applyNumberFormat="1" applyFont="1" applyFill="1" applyBorder="1" applyAlignment="1">
      <alignment horizontal="center" vertical="center"/>
    </xf>
    <xf numFmtId="0" fontId="8" fillId="6" borderId="110" xfId="3" applyFont="1" applyFill="1" applyBorder="1"/>
    <xf numFmtId="39" fontId="11" fillId="6" borderId="122" xfId="3" applyNumberFormat="1" applyFont="1" applyFill="1" applyBorder="1" applyAlignment="1">
      <alignment horizontal="center"/>
    </xf>
    <xf numFmtId="39" fontId="11" fillId="6" borderId="110" xfId="3" applyNumberFormat="1" applyFont="1" applyFill="1" applyBorder="1" applyAlignment="1">
      <alignment horizontal="center"/>
    </xf>
    <xf numFmtId="39" fontId="11" fillId="6" borderId="123" xfId="3" applyNumberFormat="1" applyFont="1" applyFill="1" applyBorder="1" applyAlignment="1">
      <alignment horizontal="center"/>
    </xf>
    <xf numFmtId="39" fontId="11" fillId="6" borderId="111" xfId="3" applyNumberFormat="1" applyFont="1" applyFill="1" applyBorder="1" applyAlignment="1">
      <alignment horizontal="center"/>
    </xf>
    <xf numFmtId="39" fontId="11" fillId="6" borderId="10" xfId="3" applyNumberFormat="1" applyFont="1" applyFill="1" applyBorder="1" applyAlignment="1">
      <alignment horizontal="center"/>
    </xf>
    <xf numFmtId="0" fontId="15" fillId="6" borderId="124" xfId="3" applyFont="1" applyFill="1" applyBorder="1" applyAlignment="1">
      <alignment wrapText="1"/>
    </xf>
    <xf numFmtId="39" fontId="13" fillId="6" borderId="125" xfId="3" applyNumberFormat="1" applyFont="1" applyFill="1" applyBorder="1" applyAlignment="1">
      <alignment horizontal="center"/>
    </xf>
    <xf numFmtId="39" fontId="13" fillId="6" borderId="116" xfId="3" applyNumberFormat="1" applyFont="1" applyFill="1" applyBorder="1" applyAlignment="1">
      <alignment horizontal="center" vertical="center"/>
    </xf>
    <xf numFmtId="39" fontId="13" fillId="6" borderId="11" xfId="3" applyNumberFormat="1" applyFont="1" applyFill="1" applyBorder="1" applyAlignment="1">
      <alignment horizontal="center" vertical="center"/>
    </xf>
    <xf numFmtId="39" fontId="13" fillId="6" borderId="9" xfId="3" applyNumberFormat="1" applyFont="1" applyFill="1" applyBorder="1" applyAlignment="1">
      <alignment horizontal="center" vertical="center"/>
    </xf>
    <xf numFmtId="39" fontId="13" fillId="6" borderId="10" xfId="3" applyNumberFormat="1" applyFont="1" applyFill="1" applyBorder="1" applyAlignment="1">
      <alignment horizontal="center" vertical="center"/>
    </xf>
    <xf numFmtId="0" fontId="15" fillId="6" borderId="6" xfId="3" applyFont="1" applyFill="1" applyBorder="1"/>
    <xf numFmtId="9" fontId="8" fillId="0" borderId="0" xfId="0" applyNumberFormat="1" applyFont="1"/>
    <xf numFmtId="0" fontId="86" fillId="9" borderId="0" xfId="36" applyFont="1" applyFill="1" applyAlignment="1">
      <alignment horizontal="left" vertical="center"/>
    </xf>
    <xf numFmtId="0" fontId="4" fillId="9" borderId="0" xfId="36" applyFill="1" applyAlignment="1"/>
    <xf numFmtId="0" fontId="87" fillId="9" borderId="0" xfId="36" applyFont="1" applyFill="1" applyAlignment="1">
      <alignment horizontal="left" vertical="center"/>
    </xf>
    <xf numFmtId="9" fontId="58" fillId="20" borderId="134" xfId="5" applyFont="1" applyFill="1" applyBorder="1" applyAlignment="1">
      <alignment horizontal="center" vertical="center" wrapText="1"/>
    </xf>
    <xf numFmtId="9" fontId="58" fillId="20" borderId="135" xfId="5" applyFont="1" applyFill="1" applyBorder="1" applyAlignment="1">
      <alignment horizontal="center" vertical="center"/>
    </xf>
    <xf numFmtId="0" fontId="63" fillId="6" borderId="135" xfId="0" applyFont="1" applyFill="1" applyBorder="1" applyAlignment="1">
      <alignment horizontal="left" vertical="top"/>
    </xf>
    <xf numFmtId="171" fontId="63" fillId="6" borderId="135" xfId="0" applyNumberFormat="1" applyFont="1" applyFill="1" applyBorder="1" applyAlignment="1">
      <alignment horizontal="center" vertical="top" wrapText="1"/>
    </xf>
    <xf numFmtId="168" fontId="63" fillId="6" borderId="135" xfId="1" applyNumberFormat="1" applyFont="1" applyFill="1" applyBorder="1" applyAlignment="1">
      <alignment horizontal="center" vertical="top" wrapText="1"/>
    </xf>
    <xf numFmtId="168" fontId="64" fillId="6" borderId="135" xfId="1" applyNumberFormat="1" applyFont="1" applyFill="1" applyBorder="1" applyAlignment="1">
      <alignment horizontal="center" vertical="top" wrapText="1"/>
    </xf>
    <xf numFmtId="9" fontId="58" fillId="20" borderId="139" xfId="5" applyFont="1" applyFill="1" applyBorder="1" applyAlignment="1">
      <alignment vertical="center"/>
    </xf>
    <xf numFmtId="0" fontId="64" fillId="6" borderId="4" xfId="0" applyFont="1" applyFill="1" applyBorder="1" applyAlignment="1">
      <alignment horizontal="left" vertical="top"/>
    </xf>
    <xf numFmtId="0" fontId="63" fillId="6" borderId="0" xfId="0" applyFont="1" applyFill="1" applyBorder="1" applyAlignment="1">
      <alignment horizontal="left" vertical="top"/>
    </xf>
    <xf numFmtId="0" fontId="63" fillId="6" borderId="4" xfId="0" applyFont="1" applyFill="1" applyBorder="1" applyAlignment="1">
      <alignment horizontal="left" vertical="top"/>
    </xf>
    <xf numFmtId="171" fontId="63" fillId="6" borderId="0" xfId="0" applyNumberFormat="1" applyFont="1" applyFill="1" applyBorder="1" applyAlignment="1">
      <alignment horizontal="center" vertical="top" wrapText="1"/>
    </xf>
    <xf numFmtId="168" fontId="63" fillId="6" borderId="0" xfId="1" applyNumberFormat="1" applyFont="1" applyFill="1" applyBorder="1" applyAlignment="1">
      <alignment horizontal="center" vertical="top" wrapText="1"/>
    </xf>
    <xf numFmtId="168" fontId="64" fillId="6" borderId="0" xfId="1" applyNumberFormat="1" applyFont="1" applyFill="1" applyBorder="1" applyAlignment="1">
      <alignment horizontal="center" vertical="top" wrapText="1"/>
    </xf>
    <xf numFmtId="0" fontId="63" fillId="6" borderId="6" xfId="0" applyFont="1" applyFill="1" applyBorder="1" applyAlignment="1">
      <alignment horizontal="left" vertical="top"/>
    </xf>
    <xf numFmtId="171" fontId="63" fillId="6" borderId="3" xfId="0" applyNumberFormat="1" applyFont="1" applyFill="1" applyBorder="1" applyAlignment="1">
      <alignment horizontal="center" vertical="top" wrapText="1"/>
    </xf>
    <xf numFmtId="171" fontId="63" fillId="6" borderId="136" xfId="0" applyNumberFormat="1" applyFont="1" applyFill="1" applyBorder="1" applyAlignment="1">
      <alignment horizontal="center" vertical="top" wrapText="1"/>
    </xf>
    <xf numFmtId="0" fontId="64" fillId="6" borderId="0" xfId="0" applyFont="1" applyFill="1" applyAlignment="1">
      <alignment horizontal="left" vertical="top" wrapText="1"/>
    </xf>
    <xf numFmtId="0" fontId="63" fillId="6" borderId="0" xfId="0" applyFont="1" applyFill="1" applyAlignment="1">
      <alignment horizontal="left" vertical="top" wrapText="1"/>
    </xf>
    <xf numFmtId="9" fontId="58" fillId="20" borderId="140" xfId="5" applyFont="1" applyFill="1" applyBorder="1" applyAlignment="1">
      <alignment horizontal="center" vertical="center" wrapText="1"/>
    </xf>
    <xf numFmtId="9" fontId="58" fillId="20" borderId="141" xfId="5" applyFont="1" applyFill="1" applyBorder="1" applyAlignment="1">
      <alignment horizontal="center" vertical="center"/>
    </xf>
    <xf numFmtId="169" fontId="64" fillId="19" borderId="142" xfId="0" applyNumberFormat="1" applyFont="1" applyFill="1" applyBorder="1" applyAlignment="1">
      <alignment horizontal="center" vertical="center" wrapText="1"/>
    </xf>
    <xf numFmtId="169" fontId="63" fillId="6" borderId="143" xfId="0" applyNumberFormat="1" applyFont="1" applyFill="1" applyBorder="1" applyAlignment="1">
      <alignment horizontal="center" vertical="center" wrapText="1"/>
    </xf>
    <xf numFmtId="169" fontId="63" fillId="6" borderId="144" xfId="0" applyNumberFormat="1" applyFont="1" applyFill="1" applyBorder="1" applyAlignment="1">
      <alignment horizontal="center" vertical="center" wrapText="1"/>
    </xf>
    <xf numFmtId="0" fontId="49" fillId="6" borderId="32" xfId="0" applyFont="1" applyFill="1" applyBorder="1" applyAlignment="1">
      <alignment horizontal="left" vertical="center" wrapText="1"/>
    </xf>
    <xf numFmtId="171" fontId="42" fillId="0" borderId="0" xfId="4" applyNumberFormat="1" applyFont="1" applyAlignment="1">
      <alignment vertical="center"/>
    </xf>
    <xf numFmtId="167" fontId="43" fillId="7" borderId="8" xfId="7" quotePrefix="1" applyNumberFormat="1" applyFont="1" applyFill="1" applyBorder="1" applyAlignment="1">
      <alignment horizontal="center" vertical="center"/>
    </xf>
    <xf numFmtId="183" fontId="19" fillId="19" borderId="51" xfId="4" applyNumberFormat="1" applyFont="1" applyFill="1" applyBorder="1" applyAlignment="1">
      <alignment horizontal="center" vertical="center" wrapText="1"/>
    </xf>
    <xf numFmtId="0" fontId="8" fillId="0" borderId="0" xfId="3" applyFont="1" applyBorder="1" applyAlignment="1">
      <alignment horizontal="center"/>
    </xf>
    <xf numFmtId="0" fontId="12" fillId="6" borderId="145" xfId="0" applyFont="1" applyFill="1" applyBorder="1" applyAlignment="1">
      <alignment horizontal="left" vertical="center" wrapText="1"/>
    </xf>
    <xf numFmtId="0" fontId="60" fillId="19" borderId="146" xfId="0" applyFont="1" applyFill="1" applyBorder="1" applyAlignment="1">
      <alignment horizontal="left" vertical="center" wrapText="1"/>
    </xf>
    <xf numFmtId="0" fontId="15" fillId="11" borderId="0" xfId="0" applyFont="1" applyFill="1"/>
    <xf numFmtId="0" fontId="15" fillId="11" borderId="0" xfId="0" applyFont="1" applyFill="1" applyAlignment="1">
      <alignment horizontal="center"/>
    </xf>
    <xf numFmtId="9" fontId="15" fillId="11" borderId="0" xfId="0" applyNumberFormat="1" applyFont="1" applyFill="1" applyAlignment="1">
      <alignment horizontal="center"/>
    </xf>
    <xf numFmtId="0" fontId="12" fillId="6" borderId="148" xfId="0" applyFont="1" applyFill="1" applyBorder="1" applyAlignment="1">
      <alignment horizontal="left" vertical="center" wrapText="1"/>
    </xf>
    <xf numFmtId="0" fontId="60" fillId="19" borderId="149" xfId="0" applyFont="1" applyFill="1" applyBorder="1" applyAlignment="1">
      <alignment horizontal="left" vertical="center" wrapText="1"/>
    </xf>
    <xf numFmtId="165" fontId="8" fillId="6" borderId="150" xfId="0" applyNumberFormat="1" applyFont="1" applyFill="1" applyBorder="1" applyAlignment="1">
      <alignment horizontal="right" vertical="center" wrapText="1"/>
    </xf>
    <xf numFmtId="165" fontId="15" fillId="19" borderId="151" xfId="0" applyNumberFormat="1" applyFont="1" applyFill="1" applyBorder="1" applyAlignment="1">
      <alignment horizontal="right" vertical="center" wrapText="1"/>
    </xf>
    <xf numFmtId="168" fontId="15" fillId="11" borderId="0" xfId="0" applyNumberFormat="1" applyFont="1" applyFill="1" applyAlignment="1">
      <alignment horizontal="center" vertical="center"/>
    </xf>
    <xf numFmtId="39" fontId="13" fillId="6" borderId="121" xfId="3" applyNumberFormat="1" applyFont="1" applyFill="1" applyBorder="1" applyAlignment="1">
      <alignment horizontal="center"/>
    </xf>
    <xf numFmtId="39" fontId="13" fillId="6" borderId="6" xfId="3" applyNumberFormat="1" applyFont="1" applyFill="1" applyBorder="1" applyAlignment="1">
      <alignment horizontal="center"/>
    </xf>
    <xf numFmtId="39" fontId="13" fillId="6" borderId="3" xfId="3" applyNumberFormat="1" applyFont="1" applyFill="1" applyBorder="1" applyAlignment="1">
      <alignment horizontal="center"/>
    </xf>
    <xf numFmtId="39" fontId="13" fillId="6" borderId="7" xfId="3" applyNumberFormat="1" applyFont="1" applyFill="1" applyBorder="1" applyAlignment="1">
      <alignment horizontal="center"/>
    </xf>
    <xf numFmtId="0" fontId="87" fillId="9" borderId="0" xfId="36" applyFont="1" applyFill="1" applyAlignment="1">
      <alignment horizontal="left" vertical="center" wrapText="1"/>
    </xf>
    <xf numFmtId="0" fontId="40" fillId="10" borderId="38" xfId="3" applyFont="1" applyFill="1" applyBorder="1" applyAlignment="1">
      <alignment horizontal="center" vertical="center" wrapText="1"/>
    </xf>
    <xf numFmtId="0" fontId="40" fillId="10" borderId="39" xfId="3" applyFont="1" applyFill="1" applyBorder="1" applyAlignment="1">
      <alignment horizontal="center" vertical="center" wrapText="1"/>
    </xf>
    <xf numFmtId="0" fontId="40" fillId="10" borderId="107" xfId="3" applyFont="1" applyFill="1" applyBorder="1" applyAlignment="1">
      <alignment horizontal="center" vertical="center" wrapText="1"/>
    </xf>
    <xf numFmtId="0" fontId="68" fillId="12" borderId="14" xfId="0" applyFont="1" applyFill="1" applyBorder="1" applyAlignment="1">
      <alignment horizontal="center" vertical="center" wrapText="1"/>
    </xf>
    <xf numFmtId="0" fontId="68" fillId="12" borderId="15" xfId="0" applyFont="1" applyFill="1" applyBorder="1" applyAlignment="1">
      <alignment horizontal="center" vertical="center" wrapText="1"/>
    </xf>
    <xf numFmtId="0" fontId="12" fillId="0" borderId="32" xfId="3" applyFont="1" applyBorder="1" applyAlignment="1">
      <alignment horizontal="left" vertical="center" wrapText="1"/>
    </xf>
    <xf numFmtId="0" fontId="12" fillId="0" borderId="0" xfId="3" applyFont="1" applyBorder="1" applyAlignment="1">
      <alignment horizontal="left" vertical="center" wrapText="1"/>
    </xf>
    <xf numFmtId="0" fontId="12" fillId="0" borderId="33" xfId="3" applyFont="1" applyBorder="1" applyAlignment="1">
      <alignment vertical="center" wrapText="1"/>
    </xf>
    <xf numFmtId="0" fontId="12" fillId="0" borderId="34" xfId="3" applyFont="1" applyBorder="1" applyAlignment="1">
      <alignment vertical="center" wrapText="1"/>
    </xf>
    <xf numFmtId="0" fontId="84" fillId="5" borderId="126" xfId="4" applyFont="1" applyFill="1" applyBorder="1" applyAlignment="1">
      <alignment horizontal="left" vertical="center" wrapText="1"/>
    </xf>
    <xf numFmtId="0" fontId="84" fillId="5" borderId="127" xfId="4" applyFont="1" applyFill="1" applyBorder="1" applyAlignment="1">
      <alignment horizontal="left" vertical="center" wrapText="1"/>
    </xf>
    <xf numFmtId="0" fontId="61" fillId="22" borderId="0" xfId="3" applyFont="1" applyFill="1" applyBorder="1" applyAlignment="1">
      <alignment horizontal="center"/>
    </xf>
    <xf numFmtId="0" fontId="78" fillId="23" borderId="3" xfId="3" applyFont="1" applyFill="1" applyBorder="1" applyAlignment="1">
      <alignment horizontal="center"/>
    </xf>
    <xf numFmtId="14" fontId="16" fillId="22" borderId="3" xfId="3" applyNumberFormat="1" applyFont="1" applyFill="1" applyBorder="1" applyAlignment="1">
      <alignment horizontal="center"/>
    </xf>
    <xf numFmtId="14" fontId="16" fillId="22" borderId="7" xfId="3" applyNumberFormat="1" applyFont="1" applyFill="1" applyBorder="1" applyAlignment="1">
      <alignment horizontal="center"/>
    </xf>
    <xf numFmtId="14" fontId="13" fillId="23" borderId="123" xfId="3" applyNumberFormat="1" applyFont="1" applyFill="1" applyBorder="1" applyAlignment="1">
      <alignment horizontal="center"/>
    </xf>
    <xf numFmtId="14" fontId="13" fillId="23" borderId="111" xfId="3" applyNumberFormat="1" applyFont="1" applyFill="1" applyBorder="1" applyAlignment="1">
      <alignment horizontal="center"/>
    </xf>
    <xf numFmtId="0" fontId="18" fillId="9" borderId="0" xfId="3" applyFont="1" applyFill="1" applyAlignment="1">
      <alignment horizontal="center" vertical="center"/>
    </xf>
    <xf numFmtId="0" fontId="18" fillId="24" borderId="6" xfId="3" applyFont="1" applyFill="1" applyBorder="1" applyAlignment="1">
      <alignment horizontal="center"/>
    </xf>
    <xf numFmtId="0" fontId="18" fillId="24" borderId="7" xfId="3" applyFont="1" applyFill="1" applyBorder="1" applyAlignment="1">
      <alignment horizontal="center"/>
    </xf>
    <xf numFmtId="0" fontId="15" fillId="25" borderId="3" xfId="3" applyFont="1" applyFill="1" applyBorder="1" applyAlignment="1">
      <alignment horizontal="center" vertical="center"/>
    </xf>
    <xf numFmtId="37" fontId="13" fillId="11" borderId="9" xfId="3" applyNumberFormat="1" applyFont="1" applyFill="1" applyBorder="1" applyAlignment="1">
      <alignment horizontal="center" vertical="center"/>
    </xf>
    <xf numFmtId="172" fontId="45" fillId="12" borderId="39" xfId="27" applyNumberFormat="1" applyFont="1" applyFill="1" applyBorder="1" applyAlignment="1">
      <alignment horizontal="center" vertical="center" wrapText="1"/>
    </xf>
    <xf numFmtId="172" fontId="45" fillId="12" borderId="40" xfId="27" applyNumberFormat="1" applyFont="1" applyFill="1" applyBorder="1" applyAlignment="1">
      <alignment horizontal="center" vertical="center" wrapText="1"/>
    </xf>
    <xf numFmtId="39" fontId="72" fillId="19" borderId="112" xfId="4" applyNumberFormat="1" applyFont="1" applyFill="1" applyBorder="1" applyAlignment="1">
      <alignment horizontal="left" vertical="center" wrapText="1"/>
    </xf>
    <xf numFmtId="39" fontId="72" fillId="19" borderId="113" xfId="4" applyNumberFormat="1" applyFont="1" applyFill="1" applyBorder="1" applyAlignment="1">
      <alignment horizontal="left" vertical="center" wrapText="1"/>
    </xf>
    <xf numFmtId="0" fontId="51" fillId="12" borderId="101" xfId="4" applyFont="1" applyFill="1" applyBorder="1" applyAlignment="1">
      <alignment horizontal="center" vertical="center"/>
    </xf>
    <xf numFmtId="0" fontId="51" fillId="12" borderId="102" xfId="4" applyFont="1" applyFill="1" applyBorder="1" applyAlignment="1">
      <alignment horizontal="center" vertical="center"/>
    </xf>
    <xf numFmtId="172" fontId="45" fillId="12" borderId="29" xfId="27" applyNumberFormat="1" applyFont="1" applyFill="1" applyBorder="1" applyAlignment="1">
      <alignment horizontal="center" vertical="center" wrapText="1"/>
    </xf>
    <xf numFmtId="172" fontId="45" fillId="12" borderId="30" xfId="27" applyNumberFormat="1" applyFont="1" applyFill="1" applyBorder="1" applyAlignment="1">
      <alignment horizontal="center" vertical="center" wrapText="1"/>
    </xf>
    <xf numFmtId="172" fontId="45" fillId="12" borderId="31" xfId="27" applyNumberFormat="1" applyFont="1" applyFill="1" applyBorder="1" applyAlignment="1">
      <alignment horizontal="center" vertical="center" wrapText="1"/>
    </xf>
    <xf numFmtId="9" fontId="58" fillId="10" borderId="137" xfId="5" applyFont="1" applyFill="1" applyBorder="1" applyAlignment="1">
      <alignment horizontal="center" vertical="center"/>
    </xf>
    <xf numFmtId="9" fontId="58" fillId="10" borderId="138" xfId="5" applyFont="1" applyFill="1" applyBorder="1" applyAlignment="1">
      <alignment horizontal="center" vertical="center"/>
    </xf>
    <xf numFmtId="9" fontId="58" fillId="10" borderId="10" xfId="5" applyFont="1" applyFill="1" applyBorder="1" applyAlignment="1">
      <alignment horizontal="center" vertical="center"/>
    </xf>
    <xf numFmtId="9" fontId="58" fillId="10" borderId="42" xfId="5" applyFont="1" applyFill="1" applyBorder="1" applyAlignment="1">
      <alignment horizontal="center" vertical="center"/>
    </xf>
    <xf numFmtId="9" fontId="58" fillId="10" borderId="133" xfId="5" applyFont="1" applyFill="1" applyBorder="1" applyAlignment="1">
      <alignment horizontal="center" vertical="center"/>
    </xf>
    <xf numFmtId="0" fontId="78" fillId="11" borderId="147" xfId="0" applyFont="1" applyFill="1" applyBorder="1" applyAlignment="1">
      <alignment horizontal="center"/>
    </xf>
    <xf numFmtId="9" fontId="58" fillId="10" borderId="110" xfId="5" applyFont="1" applyFill="1" applyBorder="1" applyAlignment="1">
      <alignment horizontal="center" vertical="center"/>
    </xf>
    <xf numFmtId="9" fontId="58" fillId="10" borderId="123" xfId="5" applyFont="1" applyFill="1" applyBorder="1" applyAlignment="1">
      <alignment horizontal="center" vertical="center"/>
    </xf>
    <xf numFmtId="9" fontId="58" fillId="10" borderId="111" xfId="5" applyFont="1" applyFill="1" applyBorder="1" applyAlignment="1">
      <alignment horizontal="center" vertical="center"/>
    </xf>
    <xf numFmtId="0" fontId="74" fillId="12" borderId="115" xfId="27" applyFont="1" applyFill="1" applyBorder="1" applyAlignment="1">
      <alignment horizontal="center" vertical="center" wrapText="1"/>
    </xf>
    <xf numFmtId="0" fontId="74" fillId="12" borderId="30" xfId="27" applyFont="1" applyFill="1" applyBorder="1" applyAlignment="1">
      <alignment horizontal="center" vertical="center" wrapText="1"/>
    </xf>
    <xf numFmtId="0" fontId="74" fillId="12" borderId="31" xfId="27" applyFont="1" applyFill="1" applyBorder="1" applyAlignment="1">
      <alignment horizontal="center" vertical="center" wrapText="1"/>
    </xf>
    <xf numFmtId="0" fontId="69" fillId="12" borderId="14" xfId="0" applyFont="1" applyFill="1" applyBorder="1" applyAlignment="1">
      <alignment horizontal="center" vertical="center" wrapText="1"/>
    </xf>
    <xf numFmtId="0" fontId="69" fillId="12" borderId="15" xfId="0" applyFont="1" applyFill="1" applyBorder="1" applyAlignment="1">
      <alignment horizontal="center" vertical="center" wrapText="1"/>
    </xf>
    <xf numFmtId="0" fontId="56" fillId="18" borderId="12" xfId="0" applyFont="1" applyFill="1" applyBorder="1" applyAlignment="1">
      <alignment horizontal="left" vertical="center" wrapText="1"/>
    </xf>
    <xf numFmtId="0" fontId="56" fillId="18" borderId="13" xfId="0" applyFont="1" applyFill="1" applyBorder="1" applyAlignment="1">
      <alignment horizontal="left" vertical="center" wrapText="1"/>
    </xf>
    <xf numFmtId="0" fontId="41" fillId="12" borderId="14" xfId="0" applyFont="1" applyFill="1" applyBorder="1" applyAlignment="1">
      <alignment horizontal="center" vertical="center" wrapText="1"/>
    </xf>
    <xf numFmtId="0" fontId="41" fillId="12" borderId="15" xfId="0" applyFont="1" applyFill="1" applyBorder="1" applyAlignment="1">
      <alignment horizontal="center" vertical="center" wrapText="1"/>
    </xf>
    <xf numFmtId="0" fontId="59" fillId="18" borderId="21" xfId="0" applyFont="1" applyFill="1" applyBorder="1" applyAlignment="1">
      <alignment horizontal="left" vertical="center" wrapText="1"/>
    </xf>
    <xf numFmtId="0" fontId="59" fillId="18" borderId="22" xfId="0" applyFont="1" applyFill="1" applyBorder="1" applyAlignment="1">
      <alignment horizontal="left" vertical="center" wrapText="1"/>
    </xf>
    <xf numFmtId="0" fontId="59" fillId="18" borderId="23" xfId="0" applyFont="1" applyFill="1" applyBorder="1" applyAlignment="1">
      <alignment horizontal="left" vertical="center" wrapText="1"/>
    </xf>
    <xf numFmtId="9" fontId="58" fillId="12" borderId="39" xfId="5" applyFont="1" applyFill="1" applyBorder="1" applyAlignment="1">
      <alignment horizontal="center" vertical="center"/>
    </xf>
    <xf numFmtId="9" fontId="58" fillId="12" borderId="40" xfId="5" applyFont="1" applyFill="1" applyBorder="1" applyAlignment="1">
      <alignment horizontal="center" vertical="center"/>
    </xf>
  </cellXfs>
  <cellStyles count="47">
    <cellStyle name="ChartingText" xfId="25"/>
    <cellStyle name="CHPAboveAverage" xfId="26"/>
    <cellStyle name="CHPBelowAverage" xfId="26"/>
    <cellStyle name="CHPBottom" xfId="26"/>
    <cellStyle name="CHPTop" xfId="26"/>
    <cellStyle name="ColumnHeaderNormal" xfId="18"/>
    <cellStyle name="Comma 2" xfId="29"/>
    <cellStyle name="Comma 2 2" xfId="7"/>
    <cellStyle name="Comma 3" xfId="31"/>
    <cellStyle name="Comma 3 2" xfId="10"/>
    <cellStyle name="Comma 3 3" xfId="42"/>
    <cellStyle name="Comma 4" xfId="30"/>
    <cellStyle name="Currency 2 2" xfId="34"/>
    <cellStyle name="Hyperlink 2" xfId="35"/>
    <cellStyle name="Invisible" xfId="12"/>
    <cellStyle name="NewColumnHeaderNormal" xfId="16"/>
    <cellStyle name="NewSectionHeaderNormal" xfId="15"/>
    <cellStyle name="NewTitleNormal" xfId="14"/>
    <cellStyle name="Normal" xfId="0" builtinId="0"/>
    <cellStyle name="Normal 10" xfId="32"/>
    <cellStyle name="Normal 2" xfId="36"/>
    <cellStyle name="Normal 2 2" xfId="2"/>
    <cellStyle name="Normal 2 2 2" xfId="27"/>
    <cellStyle name="Normal 2 2 3" xfId="40"/>
    <cellStyle name="Normal 2 2 4" xfId="43"/>
    <cellStyle name="Normal 2 3" xfId="3"/>
    <cellStyle name="Normal 2 3 2" xfId="4"/>
    <cellStyle name="Normal 3 2" xfId="8"/>
    <cellStyle name="Normal 4" xfId="9"/>
    <cellStyle name="Normal 5" xfId="37"/>
    <cellStyle name="Percent" xfId="1" builtinId="5"/>
    <cellStyle name="Percent 2" xfId="6"/>
    <cellStyle name="Percent 2 2" xfId="11"/>
    <cellStyle name="Percent 2 3" xfId="39"/>
    <cellStyle name="Percent 2 4" xfId="41"/>
    <cellStyle name="Percent 3" xfId="28"/>
    <cellStyle name="Percent 4" xfId="5"/>
    <cellStyle name="Percent 5" xfId="33"/>
    <cellStyle name="Percent 6" xfId="38"/>
    <cellStyle name="SectionHeaderNormal" xfId="17"/>
    <cellStyle name="SubScript" xfId="21"/>
    <cellStyle name="SuperScript" xfId="20"/>
    <cellStyle name="TextBold" xfId="22"/>
    <cellStyle name="TextItalic" xfId="23"/>
    <cellStyle name="TextNormal" xfId="19"/>
    <cellStyle name="TitleNormal" xfId="13"/>
    <cellStyle name="Total 2" xfId="24"/>
  </cellStyles>
  <dxfs count="0"/>
  <tableStyles count="0" defaultTableStyle="TableStyleMedium2" defaultPivotStyle="PivotStyleLight16"/>
  <colors>
    <mruColors>
      <color rgb="FFFF9999"/>
      <color rgb="FFFF7C80"/>
      <color rgb="FFF3F6F9"/>
      <color rgb="FF002244"/>
      <color rgb="FFD2D7E1"/>
      <color rgb="FFDEE3EA"/>
      <color rgb="FFFFE1AA"/>
      <color rgb="FFB45A00"/>
      <color rgb="FFB4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nks%20Fi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sa-nyc-fp02\public\%23Energy\Mike%20Kelly\%23Models\%23Published%20Models\NBL\Old\H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SA-NYC-FP02\DesktopMyDocuments$\%23Energy\Mike%20Kelly\%23Models\%23Published%20Models\NBL\Old\H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yusta\LOCALS~1\Temp\BOD%20Slides%2001-27-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HK%20Model\Combined%20GEOI%20and%20HK%20Model%20-%2007.12.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BOLO%20Masters%20-%20%20Inc%20Stmt%20%20Bal%20sheet%20and%20trial%20balance\Master%20income%20statement%20-%20BOL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NYC-FP02\DesktopMyDocuments$\Users\Alex\AppData\Local\Temp\Temp1_All-Advanced-Files.zip\Module-02-Valuation\21-25-YHOO-Valuation-DCF-Combine-Af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KO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sa-nyc-fp02\public\%23Energy\Mike%20Kelly\%23Models\%23Published%20Models\NBL\Old\MR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SA-NYC-FP02\DesktopMyDocuments$\%23Energy\Mike%20Kelly\%23Models\%23Published%20Models\NBL\Old\MRO.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thartman\My%20Documents\Financial\2009\Pro%20Forma%20Workbook%20Permian%20Updated%202%201%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EALS\Champion%20Window\Financial\Champ19%20-%20super%20flexo%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23Energy\Dan\Coverage\Published%20Models\Mike\CWEI%20Earning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KEYW\KEYW%20Public%20Exce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EOX-Emerald%20Oil\EOX%20as%20of%202Q15\Emerald%20Oil%20Aug%2015%20Public%20Exce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BOLO%20Masters%20-%20%20Inc%20Stmt%20%20Bal%20sheet%20and%20trial%20balance\evolving%20income%20statement%20with%20company%20group%20options%20-%20BOL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2007%20Financial\Q4%2007\Mark%20requests\Proforma%20QTR%20Nov%2007%2001%2017%2008v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OEI\Budget\S3%20Versions\Current%20Model\REV_wi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EALS\TXON%20Oil%20&amp;%20Gas\2010\Model\Users\jlukasiewicz\AppData\Roaming\Microsoft\Excel\BE\JSS\Downstream\Products%20Pricing\2002%20LRP%2010_30_02_rev1_with_prelim_pricing_modificatio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Novatel\Novatel%20Public%20Exce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user-4\CF%20Shared\1_CF%20Groups\Financial%20Services\National%20City\Bl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hou\IBD\IBD\Halcon\2012\5.2012%20HY\Corporate%20Model\Halcon%20Resources%20-%20Operating%20Model%20-%20vCurr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SFAS%20123\JC%20Penney\PEV%20model\PEV%20updated%20w%20expected%20lif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OEI\Budget\S3%20Versions\Current%20Model\BUD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sa-nyc-fp02\public\Debtwire%20Middle%20Market\Middle%20Market%20Universe\Zargon\Zargon%20Public%20Excel%201.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Links Fix"/>
      <sheetName val="Edge 10797 Drilling Inventory"/>
      <sheetName val="corp profile"/>
      <sheetName val="#REF"/>
      <sheetName val="D"/>
      <sheetName val="Income Statement"/>
      <sheetName val="Projections"/>
      <sheetName val="c"/>
      <sheetName val="Canada"/>
      <sheetName val="Model"/>
      <sheetName val="Links"/>
      <sheetName val="I 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Look"/>
      <sheetName val="Display"/>
      <sheetName val="NGL Price blending"/>
      <sheetName val="Reserves &amp; Ann Costs Summary"/>
      <sheetName val="Financial Model"/>
      <sheetName val="Capex"/>
      <sheetName val="Indo and Thai assret sales"/>
      <sheetName val="Non E&amp;P Segments"/>
      <sheetName val="Non Proven"/>
      <sheetName val="Operating Model"/>
      <sheetName val="Bakken_Curve"/>
      <sheetName val="Bakken Worksheet"/>
      <sheetName val="Segment Costs"/>
      <sheetName val="Blue Matrix"/>
      <sheetName val="Print"/>
      <sheetName val="2013 Capex Outlays"/>
      <sheetName val="2012 Capex Outlays"/>
      <sheetName val="NAV"/>
      <sheetName val="Assumptions"/>
      <sheetName val="Bakken"/>
      <sheetName val="Eagle Ford"/>
      <sheetName val="GoM"/>
      <sheetName val="Data Hilites"/>
      <sheetName val="Marketing Margins"/>
      <sheetName val="Debt"/>
      <sheetName val="Deals"/>
      <sheetName val="Indo &amp; Thai Deal Comps"/>
      <sheetName val="2011 Capex Breakdown"/>
      <sheetName val="Checklist"/>
      <sheetName val="EBITDA Multiples"/>
      <sheetName val="Notes"/>
      <sheetName val="Latin America"/>
      <sheetName val="Hovensa"/>
      <sheetName val="Utica"/>
      <sheetName val="Ghana"/>
      <sheetName val="Oz"/>
      <sheetName val="Sheet1"/>
    </sheetNames>
    <sheetDataSet>
      <sheetData sheetId="0"/>
      <sheetData sheetId="1"/>
      <sheetData sheetId="2"/>
      <sheetData sheetId="3"/>
      <sheetData sheetId="4"/>
      <sheetData sheetId="5"/>
      <sheetData sheetId="6"/>
      <sheetData sheetId="7"/>
      <sheetData sheetId="8"/>
      <sheetData sheetId="9"/>
      <sheetData sheetId="10">
        <row r="7">
          <cell r="F7">
            <v>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k Look"/>
      <sheetName val="Display"/>
      <sheetName val="NGL Price blending"/>
      <sheetName val="Reserves &amp; Ann Costs Summary"/>
      <sheetName val="Financial Model"/>
      <sheetName val="Capex"/>
      <sheetName val="Indo and Thai assret sales"/>
      <sheetName val="Non E&amp;P Segments"/>
      <sheetName val="Non Proven"/>
      <sheetName val="Operating Model"/>
      <sheetName val="Bakken_Curve"/>
      <sheetName val="Bakken Worksheet"/>
      <sheetName val="Segment Costs"/>
      <sheetName val="Blue Matrix"/>
      <sheetName val="Print"/>
      <sheetName val="2013 Capex Outlays"/>
      <sheetName val="2012 Capex Outlays"/>
      <sheetName val="NAV"/>
      <sheetName val="Assumptions"/>
      <sheetName val="Bakken"/>
      <sheetName val="Eagle Ford"/>
      <sheetName val="GoM"/>
      <sheetName val="Data Hilites"/>
      <sheetName val="Marketing Margins"/>
      <sheetName val="Debt"/>
      <sheetName val="Deals"/>
      <sheetName val="Indo &amp; Thai Deal Comps"/>
      <sheetName val="2011 Capex Breakdown"/>
      <sheetName val="Checklist"/>
      <sheetName val="EBITDA Multiples"/>
      <sheetName val="Notes"/>
      <sheetName val="Latin America"/>
      <sheetName val="Hovensa"/>
      <sheetName val="Utica"/>
      <sheetName val="Ghana"/>
      <sheetName val="Oz"/>
      <sheetName val="Sheet1"/>
    </sheetNames>
    <sheetDataSet>
      <sheetData sheetId="0"/>
      <sheetData sheetId="1"/>
      <sheetData sheetId="2"/>
      <sheetData sheetId="3"/>
      <sheetData sheetId="4"/>
      <sheetData sheetId="5"/>
      <sheetData sheetId="6"/>
      <sheetData sheetId="7"/>
      <sheetData sheetId="8"/>
      <sheetData sheetId="9"/>
      <sheetData sheetId="10">
        <row r="7">
          <cell r="F7">
            <v>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nants"/>
      <sheetName val="QTRLY"/>
      <sheetName val="EPS"/>
      <sheetName val="Prod"/>
      <sheetName val="Price Sens."/>
      <sheetName val="Stock Graph"/>
      <sheetName val="Stock data"/>
      <sheetName val="EBITDA"/>
      <sheetName val="Debt"/>
      <sheetName val="Regional Summary"/>
      <sheetName val="Prod &amp; EBITDA"/>
      <sheetName val="EBITDA &amp; Capex"/>
      <sheetName val="Hedge"/>
      <sheetName val="Sensitivity"/>
      <sheetName val="Graph Data"/>
      <sheetName val="Graphs"/>
      <sheetName val="Pric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of Model Edits"/>
      <sheetName val="Pricing &amp; Drilling Assumptions"/>
      <sheetName val="Model Assumptions"/>
      <sheetName val="Guidance Summary"/>
      <sheetName val="Summary Data"/>
      <sheetName val="Liquidity RF"/>
      <sheetName val="Credit Metrics"/>
      <sheetName val="Debt Covenant Calc."/>
      <sheetName val="Quarterly Model"/>
      <sheetName val="Yearly Model"/>
      <sheetName val="Monthly Model"/>
      <sheetName val="Output - Summary"/>
      <sheetName val="LOE Analysis"/>
      <sheetName val="Date-Adjusted Detailed P&amp;L"/>
      <sheetName val="Unadjusted Detailed P&amp;L"/>
      <sheetName val="HK Proved"/>
      <sheetName val="PF Proved Forecast"/>
      <sheetName val="HK PDP Input"/>
      <sheetName val="HK PDP"/>
      <sheetName val="HK PDNP Input"/>
      <sheetName val="HK PDNP"/>
      <sheetName val="HK PUD Input"/>
      <sheetName val="HK PUD"/>
      <sheetName val="GEOI PDP Input"/>
      <sheetName val="GEOI PDP"/>
      <sheetName val="GEOI PDNP Input"/>
      <sheetName val="GEOI PDNP"/>
      <sheetName val="GEOI PUD Input"/>
      <sheetName val="GEOI PUD"/>
      <sheetName val="Partnerships"/>
      <sheetName val="HK Partnerships Forecast"/>
      <sheetName val="Commodity Prices"/>
      <sheetName val="Price"/>
      <sheetName val="HK Hedges"/>
      <sheetName val="Quarterly Gas Hedge Summary"/>
      <sheetName val="Quarterly Oil Hedge Summary"/>
      <sheetName val="Monthly Oil Hedge Summary"/>
      <sheetName val="Monthly Hedges"/>
      <sheetName val="Hedge Summary "/>
      <sheetName val="Hedge Schedule"/>
      <sheetName val="HK Hedge Summary"/>
      <sheetName val="GEOI Hedge Summary"/>
      <sheetName val="Hedge Covenant - Q2'12"/>
      <sheetName val="Acquisition PDP"/>
      <sheetName val="A"/>
      <sheetName val="B"/>
      <sheetName val="New Drilling Type Wells"/>
      <sheetName val="Utica WG"/>
      <sheetName val="Utica Transitional"/>
      <sheetName val="Utica BO"/>
      <sheetName val="Woodbine"/>
      <sheetName val="Mississippi Lime"/>
      <sheetName val="Wilcox"/>
      <sheetName val="Cat Springs"/>
      <sheetName val="Brown Dense"/>
      <sheetName val="TMS"/>
      <sheetName val="Utah"/>
      <sheetName val="A Economics"/>
      <sheetName val="B Economics"/>
      <sheetName val="C Economics"/>
      <sheetName val="D Economics"/>
      <sheetName val="E Economics"/>
      <sheetName val="F Economics"/>
      <sheetName val="G Economics"/>
      <sheetName val="H Economics"/>
      <sheetName val="I Economics"/>
      <sheetName val="J Economics"/>
      <sheetName val="K Economics"/>
      <sheetName val="L Economics"/>
      <sheetName val="M Economics"/>
      <sheetName val="N Economics"/>
      <sheetName val="O Economics"/>
      <sheetName val="P Economics"/>
      <sheetName val="Q Economics"/>
      <sheetName val="R Economics"/>
      <sheetName val="S Economics"/>
      <sheetName val="T Economics"/>
      <sheetName val="U Economics"/>
      <sheetName val="V Economics"/>
      <sheetName val="W Economics"/>
      <sheetName val="X Economics"/>
      <sheetName val="Y Economics"/>
      <sheetName val="Z Economics"/>
      <sheetName val="Type Well Buildup - Don't Print"/>
      <sheetName val="A Drilling"/>
      <sheetName val="B Drilling"/>
      <sheetName val="C Drilling"/>
      <sheetName val="D Drilling"/>
      <sheetName val="E Drilling"/>
      <sheetName val="F Drilling"/>
      <sheetName val="G Drilling"/>
      <sheetName val="H Drilling"/>
      <sheetName val="I Drilling"/>
      <sheetName val="J Drilling"/>
      <sheetName val="K Drilling"/>
      <sheetName val="L Drilling"/>
      <sheetName val="M Drilling"/>
      <sheetName val="N Drilling"/>
      <sheetName val="O Drilling"/>
      <sheetName val="P Drilling"/>
      <sheetName val="Q Drilling"/>
      <sheetName val="R Drilling"/>
      <sheetName val="S Drilling"/>
      <sheetName val="T Drilling"/>
      <sheetName val="U Drilling"/>
      <sheetName val="V Drilling"/>
      <sheetName val="W Drilling"/>
      <sheetName val="X Drilling"/>
      <sheetName val="Y Drilling"/>
      <sheetName val="Z Drilling"/>
    </sheetNames>
    <sheetDataSet>
      <sheetData sheetId="0"/>
      <sheetData sheetId="1"/>
      <sheetData sheetId="2"/>
      <sheetData sheetId="3">
        <row r="55">
          <cell r="E55">
            <v>1</v>
          </cell>
        </row>
      </sheetData>
      <sheetData sheetId="4">
        <row r="32">
          <cell r="F32">
            <v>12741.921864819884</v>
          </cell>
        </row>
      </sheetData>
      <sheetData sheetId="5"/>
      <sheetData sheetId="6"/>
      <sheetData sheetId="7"/>
      <sheetData sheetId="8"/>
      <sheetData sheetId="9"/>
      <sheetData sheetId="10">
        <row r="12">
          <cell r="E12">
            <v>12753968.243789393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2">
          <cell r="A2" t="str">
            <v>Updated:  07/12/12</v>
          </cell>
        </row>
      </sheetData>
      <sheetData sheetId="39"/>
      <sheetData sheetId="40">
        <row r="149">
          <cell r="E149">
            <v>218500</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groups"/>
      <sheetName val="Opstats"/>
      <sheetName val="volnymexinput"/>
      <sheetName val="Combined IS"/>
      <sheetName val="incstmtbymoand qtr"/>
      <sheetName val="by mo inc stmt"/>
      <sheetName val="Monthly IS"/>
      <sheetName val="YTD IS"/>
      <sheetName val="revenues"/>
      <sheetName val="Gas Marketing Exp"/>
      <sheetName val="LOE EXPENSES"/>
      <sheetName val="WO expenses"/>
      <sheetName val="other taxes"/>
      <sheetName val="Gath trns oth"/>
      <sheetName val="G&amp;A Summary"/>
      <sheetName val="G&amp;A Detail"/>
      <sheetName val="DDA"/>
      <sheetName val="accretion"/>
      <sheetName val="int inc and other"/>
      <sheetName val="G&amp;A_Acct Groups"/>
      <sheetName val="FieldExp_Acct Groups"/>
      <sheetName val="pricevol"/>
      <sheetName val="VOL-CHGEDFOR NGLS"/>
    </sheetNames>
    <sheetDataSet>
      <sheetData sheetId="0" refreshError="1">
        <row r="37">
          <cell r="B37" t="str">
            <v>/ALLPHAWK</v>
          </cell>
          <cell r="C37" t="str">
            <v>/NOCO30</v>
          </cell>
          <cell r="D37">
            <v>30</v>
          </cell>
          <cell r="E37" t="str">
            <v>/NOCO30OR40</v>
          </cell>
        </row>
        <row r="38">
          <cell r="B38" t="str">
            <v>/KCS</v>
          </cell>
          <cell r="C38" t="str">
            <v>/KCS</v>
          </cell>
        </row>
        <row r="39">
          <cell r="B39" t="str">
            <v>/PHAWKNOKCS</v>
          </cell>
          <cell r="C39" t="str">
            <v>/NOCO30NOKCS</v>
          </cell>
          <cell r="D39" t="str">
            <v>/CO30&amp;40</v>
          </cell>
          <cell r="E39" t="str">
            <v>/NOCO3040ORKCS</v>
          </cell>
        </row>
        <row r="40">
          <cell r="B40">
            <v>1</v>
          </cell>
          <cell r="C40">
            <v>1</v>
          </cell>
          <cell r="D40">
            <v>1</v>
          </cell>
          <cell r="E40">
            <v>1</v>
          </cell>
        </row>
        <row r="41">
          <cell r="B41">
            <v>10</v>
          </cell>
          <cell r="C41">
            <v>10</v>
          </cell>
          <cell r="D41">
            <v>10</v>
          </cell>
          <cell r="E41">
            <v>10</v>
          </cell>
        </row>
        <row r="42">
          <cell r="B42">
            <v>20</v>
          </cell>
          <cell r="C42">
            <v>20</v>
          </cell>
          <cell r="D42">
            <v>20</v>
          </cell>
          <cell r="E42">
            <v>20</v>
          </cell>
        </row>
        <row r="43">
          <cell r="B43">
            <v>30</v>
          </cell>
          <cell r="C43">
            <v>30</v>
          </cell>
          <cell r="D43">
            <v>30</v>
          </cell>
          <cell r="E43">
            <v>30</v>
          </cell>
        </row>
        <row r="44">
          <cell r="B44">
            <v>40</v>
          </cell>
          <cell r="C44">
            <v>40</v>
          </cell>
          <cell r="D44">
            <v>40</v>
          </cell>
          <cell r="E44">
            <v>40</v>
          </cell>
        </row>
        <row r="45">
          <cell r="B45">
            <v>45</v>
          </cell>
          <cell r="C45">
            <v>45</v>
          </cell>
          <cell r="D45">
            <v>45</v>
          </cell>
          <cell r="E45">
            <v>45</v>
          </cell>
        </row>
        <row r="46">
          <cell r="B46">
            <v>46</v>
          </cell>
          <cell r="C46">
            <v>46</v>
          </cell>
          <cell r="D46">
            <v>46</v>
          </cell>
          <cell r="E46">
            <v>46</v>
          </cell>
        </row>
        <row r="47">
          <cell r="B47">
            <v>47</v>
          </cell>
          <cell r="C47">
            <v>47</v>
          </cell>
          <cell r="D47">
            <v>47</v>
          </cell>
          <cell r="E47">
            <v>47</v>
          </cell>
        </row>
        <row r="48">
          <cell r="B48">
            <v>48</v>
          </cell>
          <cell r="C48">
            <v>48</v>
          </cell>
          <cell r="D48">
            <v>48</v>
          </cell>
          <cell r="E48">
            <v>48</v>
          </cell>
        </row>
        <row r="49">
          <cell r="B49">
            <v>49</v>
          </cell>
          <cell r="C49">
            <v>49</v>
          </cell>
          <cell r="D49">
            <v>49</v>
          </cell>
          <cell r="E49">
            <v>49</v>
          </cell>
        </row>
        <row r="50">
          <cell r="B50">
            <v>50</v>
          </cell>
          <cell r="C50">
            <v>50</v>
          </cell>
          <cell r="D50">
            <v>50</v>
          </cell>
          <cell r="E50">
            <v>50</v>
          </cell>
        </row>
        <row r="51">
          <cell r="B51">
            <v>51</v>
          </cell>
          <cell r="C51">
            <v>51</v>
          </cell>
          <cell r="D51">
            <v>51</v>
          </cell>
          <cell r="E51">
            <v>51</v>
          </cell>
        </row>
        <row r="52">
          <cell r="B52">
            <v>54</v>
          </cell>
          <cell r="C52">
            <v>54</v>
          </cell>
          <cell r="D52">
            <v>54</v>
          </cell>
          <cell r="E52">
            <v>54</v>
          </cell>
        </row>
        <row r="53">
          <cell r="B53">
            <v>55</v>
          </cell>
          <cell r="C53">
            <v>55</v>
          </cell>
          <cell r="D53">
            <v>55</v>
          </cell>
          <cell r="E53">
            <v>55</v>
          </cell>
        </row>
        <row r="54">
          <cell r="B54">
            <v>56</v>
          </cell>
          <cell r="C54">
            <v>56</v>
          </cell>
          <cell r="D54">
            <v>56</v>
          </cell>
          <cell r="E54">
            <v>56</v>
          </cell>
        </row>
        <row r="55">
          <cell r="B55">
            <v>57</v>
          </cell>
          <cell r="C55">
            <v>57</v>
          </cell>
          <cell r="D55">
            <v>57</v>
          </cell>
          <cell r="E55">
            <v>57</v>
          </cell>
        </row>
        <row r="56">
          <cell r="B56">
            <v>58</v>
          </cell>
          <cell r="C56">
            <v>58</v>
          </cell>
          <cell r="D56">
            <v>58</v>
          </cell>
          <cell r="E56">
            <v>58</v>
          </cell>
        </row>
        <row r="57">
          <cell r="B57">
            <v>59</v>
          </cell>
          <cell r="C57">
            <v>59</v>
          </cell>
          <cell r="D57">
            <v>59</v>
          </cell>
          <cell r="E57">
            <v>59</v>
          </cell>
        </row>
        <row r="58">
          <cell r="B58">
            <v>60</v>
          </cell>
          <cell r="C58">
            <v>60</v>
          </cell>
          <cell r="D58">
            <v>60</v>
          </cell>
          <cell r="E58">
            <v>60</v>
          </cell>
        </row>
        <row r="59">
          <cell r="B59">
            <v>62</v>
          </cell>
          <cell r="C59">
            <v>62</v>
          </cell>
          <cell r="D59">
            <v>62</v>
          </cell>
          <cell r="E59">
            <v>62</v>
          </cell>
        </row>
        <row r="60">
          <cell r="B60">
            <v>64</v>
          </cell>
          <cell r="C60">
            <v>64</v>
          </cell>
          <cell r="D60">
            <v>64</v>
          </cell>
          <cell r="E60">
            <v>64</v>
          </cell>
        </row>
        <row r="61">
          <cell r="B61">
            <v>70</v>
          </cell>
          <cell r="C61">
            <v>70</v>
          </cell>
          <cell r="D61">
            <v>70</v>
          </cell>
          <cell r="E61">
            <v>70</v>
          </cell>
        </row>
        <row r="62">
          <cell r="B62">
            <v>71</v>
          </cell>
          <cell r="C62">
            <v>71</v>
          </cell>
          <cell r="D62">
            <v>71</v>
          </cell>
          <cell r="E62">
            <v>71</v>
          </cell>
        </row>
        <row r="63">
          <cell r="B63">
            <v>80</v>
          </cell>
          <cell r="C63">
            <v>80</v>
          </cell>
          <cell r="D63">
            <v>80</v>
          </cell>
          <cell r="E63">
            <v>80</v>
          </cell>
        </row>
        <row r="64">
          <cell r="B64">
            <v>81</v>
          </cell>
          <cell r="C64">
            <v>81</v>
          </cell>
          <cell r="D64">
            <v>81</v>
          </cell>
          <cell r="E64">
            <v>81</v>
          </cell>
        </row>
        <row r="65">
          <cell r="B65">
            <v>82</v>
          </cell>
          <cell r="C65">
            <v>82</v>
          </cell>
          <cell r="D65">
            <v>82</v>
          </cell>
          <cell r="E65">
            <v>82</v>
          </cell>
        </row>
        <row r="66">
          <cell r="B66">
            <v>83</v>
          </cell>
          <cell r="C66">
            <v>83</v>
          </cell>
          <cell r="D66">
            <v>83</v>
          </cell>
          <cell r="E66">
            <v>83</v>
          </cell>
        </row>
        <row r="67">
          <cell r="B67">
            <v>90</v>
          </cell>
          <cell r="C67">
            <v>90</v>
          </cell>
          <cell r="D67">
            <v>90</v>
          </cell>
          <cell r="E67">
            <v>90</v>
          </cell>
        </row>
        <row r="68">
          <cell r="B68">
            <v>91</v>
          </cell>
          <cell r="C68">
            <v>91</v>
          </cell>
          <cell r="D68">
            <v>91</v>
          </cell>
          <cell r="E68">
            <v>91</v>
          </cell>
        </row>
        <row r="69">
          <cell r="B69">
            <v>92</v>
          </cell>
          <cell r="C69">
            <v>92</v>
          </cell>
          <cell r="D69">
            <v>92</v>
          </cell>
          <cell r="E69">
            <v>92</v>
          </cell>
        </row>
        <row r="70">
          <cell r="B70">
            <v>93</v>
          </cell>
          <cell r="C70">
            <v>93</v>
          </cell>
          <cell r="D70">
            <v>93</v>
          </cell>
          <cell r="E70">
            <v>93</v>
          </cell>
        </row>
        <row r="71">
          <cell r="B71">
            <v>99</v>
          </cell>
          <cell r="C71">
            <v>99</v>
          </cell>
          <cell r="D71">
            <v>99</v>
          </cell>
          <cell r="E71">
            <v>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venue Build"/>
      <sheetName val="Expense Build"/>
      <sheetName val="Operating Model"/>
      <sheetName val="Valuation Summary"/>
      <sheetName val="Valuation Graph"/>
      <sheetName val="Public Comps"/>
      <sheetName val="Public-Comps-Data"/>
      <sheetName val="YHOO-Equity-Interests"/>
      <sheetName val="YHOO-NOLs"/>
      <sheetName val="M&amp;A-Comps"/>
      <sheetName val="M&amp;A-Comps-Data"/>
      <sheetName val="M&amp;A-Premiums"/>
      <sheetName val="DCF"/>
      <sheetName val="WACC"/>
      <sheetName val="Future-Share-Price"/>
      <sheetName val="Sum-of-Parts"/>
      <sheetName val="Liquidation"/>
      <sheetName val="Share-Calculations"/>
    </sheetNames>
    <sheetDataSet>
      <sheetData sheetId="0">
        <row r="4">
          <cell r="E4" t="str">
            <v>Yahoo! Inc.</v>
          </cell>
        </row>
      </sheetData>
      <sheetData sheetId="1" refreshError="1"/>
      <sheetData sheetId="2" refreshError="1"/>
      <sheetData sheetId="3" refreshError="1"/>
      <sheetData sheetId="4" refreshError="1"/>
      <sheetData sheetId="5" refreshError="1"/>
      <sheetData sheetId="6" refreshError="1"/>
      <sheetData sheetId="7">
        <row r="44">
          <cell r="AA44">
            <v>1337.165049</v>
          </cell>
        </row>
      </sheetData>
      <sheetData sheetId="8">
        <row r="24">
          <cell r="E24">
            <v>5362.30610469166</v>
          </cell>
        </row>
      </sheetData>
      <sheetData sheetId="9" refreshError="1"/>
      <sheetData sheetId="10" refreshError="1"/>
      <sheetData sheetId="11" refreshError="1"/>
      <sheetData sheetId="12" refreshError="1"/>
      <sheetData sheetId="13" refreshError="1"/>
      <sheetData sheetId="14">
        <row r="31">
          <cell r="H31">
            <v>0.12964954931613973</v>
          </cell>
        </row>
      </sheetData>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dge Worksheet"/>
      <sheetName val="Display"/>
      <sheetName val="Reserves &amp; Ann Costs Summary"/>
      <sheetName val="Operating Model"/>
      <sheetName val="Financial Model"/>
      <sheetName val="Non Proven"/>
      <sheetName val="Ghana Worksheet"/>
      <sheetName val="Assumptions"/>
      <sheetName val="NAV"/>
      <sheetName val="Jubilee Liftings"/>
      <sheetName val="Q1 est v. actual"/>
      <sheetName val="Capex"/>
      <sheetName val="Blue Matrix"/>
      <sheetName val="Print"/>
      <sheetName val="Non E&amp;P Segments"/>
      <sheetName val="Checklist"/>
      <sheetName val="NGL Price Blending"/>
      <sheetName val="EBITDA Multiples"/>
      <sheetName val="Notes"/>
      <sheetName val="Debt"/>
      <sheetName val="Wells"/>
      <sheetName val="Reserves"/>
      <sheetName val="PV10 from 10K"/>
      <sheetName val="Ghana Wells"/>
      <sheetName val="Jubilee Phase II Calcs"/>
      <sheetName val="Well List"/>
      <sheetName val="Maps"/>
      <sheetName val="Risk Tables"/>
      <sheetName val="Developing Assets"/>
      <sheetName val="KOS"/>
    </sheetNames>
    <sheetDataSet>
      <sheetData sheetId="0"/>
      <sheetData sheetId="1">
        <row r="2">
          <cell r="C2">
            <v>9.3850002288818359</v>
          </cell>
        </row>
      </sheetData>
      <sheetData sheetId="2">
        <row r="1">
          <cell r="A1" t="str">
            <v>Kosmos Energy</v>
          </cell>
        </row>
      </sheetData>
      <sheetData sheetId="3"/>
      <sheetData sheetId="4">
        <row r="3">
          <cell r="E3">
            <v>2007</v>
          </cell>
        </row>
      </sheetData>
      <sheetData sheetId="5"/>
      <sheetData sheetId="6"/>
      <sheetData sheetId="7">
        <row r="4">
          <cell r="B4" t="e">
            <v>#NAME?</v>
          </cell>
        </row>
      </sheetData>
      <sheetData sheetId="8">
        <row r="3">
          <cell r="D3">
            <v>1</v>
          </cell>
        </row>
      </sheetData>
      <sheetData sheetId="9">
        <row r="2">
          <cell r="D2">
            <v>1600000</v>
          </cell>
        </row>
        <row r="3">
          <cell r="D3">
            <v>995000</v>
          </cell>
        </row>
        <row r="4">
          <cell r="B4">
            <v>1.5E-3</v>
          </cell>
          <cell r="D4">
            <v>0.9</v>
          </cell>
        </row>
        <row r="5">
          <cell r="B5">
            <v>2E-3</v>
          </cell>
        </row>
      </sheetData>
      <sheetData sheetId="10"/>
      <sheetData sheetId="11">
        <row r="2">
          <cell r="L2" t="str">
            <v>Q3'11</v>
          </cell>
        </row>
      </sheetData>
      <sheetData sheetId="12"/>
      <sheetData sheetId="13"/>
      <sheetData sheetId="14">
        <row r="20">
          <cell r="C20">
            <v>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Debt"/>
      <sheetName val="Hedging"/>
      <sheetName val="Display"/>
      <sheetName val="Operating Model"/>
      <sheetName val="Financial Model"/>
      <sheetName val="Quick Look"/>
      <sheetName val="Reserves &amp; Ann Costs Summary"/>
      <sheetName val="Capex"/>
      <sheetName val="NAV"/>
      <sheetName val="Oil Sands"/>
      <sheetName val="Reconciliation"/>
      <sheetName val="Assumptions"/>
      <sheetName val="Non E&amp;P Segments"/>
      <sheetName val="Production Profiles"/>
      <sheetName val="Blue Matrix"/>
      <sheetName val="Print"/>
      <sheetName val="2012 Capex Breakdown"/>
      <sheetName val="Guidance"/>
      <sheetName val="Non Proven"/>
      <sheetName val="Highlights"/>
      <sheetName val="Reserves and Prod"/>
      <sheetName val="Tax"/>
      <sheetName val="Eagle Ford Maps"/>
      <sheetName val="Bakken Map"/>
      <sheetName val="Norway"/>
      <sheetName val="Checklist"/>
      <sheetName val="Bakken_Curve"/>
      <sheetName val="Bakken Worksheet"/>
      <sheetName val="Hedge Worksheet"/>
      <sheetName val="Data for Waterfalls"/>
      <sheetName val="Sheet1"/>
      <sheetName val="Sheet2"/>
      <sheetName val="Sheet3"/>
      <sheetName val="Debt"/>
      <sheetName val="2013 Budget"/>
      <sheetName val="Sheet4"/>
    </sheetNames>
    <sheetDataSet>
      <sheetData sheetId="0"/>
      <sheetData sheetId="1"/>
      <sheetData sheetId="2">
        <row r="2">
          <cell r="C2">
            <v>33.19</v>
          </cell>
        </row>
      </sheetData>
      <sheetData sheetId="3"/>
      <sheetData sheetId="4">
        <row r="3">
          <cell r="E3">
            <v>2007</v>
          </cell>
        </row>
      </sheetData>
      <sheetData sheetId="5"/>
      <sheetData sheetId="6">
        <row r="1">
          <cell r="A1" t="str">
            <v>Marathon Oil Corporation</v>
          </cell>
        </row>
      </sheetData>
      <sheetData sheetId="7">
        <row r="2">
          <cell r="L2" t="str">
            <v>Q3'11</v>
          </cell>
        </row>
      </sheetData>
      <sheetData sheetId="8">
        <row r="3">
          <cell r="D3">
            <v>0.9</v>
          </cell>
        </row>
        <row r="70">
          <cell r="C70">
            <v>10</v>
          </cell>
        </row>
      </sheetData>
      <sheetData sheetId="9"/>
      <sheetData sheetId="10"/>
      <sheetData sheetId="11">
        <row r="3">
          <cell r="E3">
            <v>18.271899999999999</v>
          </cell>
        </row>
      </sheetData>
      <sheetData sheetId="12">
        <row r="38">
          <cell r="C38">
            <v>2135.2949671538527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Debt"/>
      <sheetName val="Hedging"/>
      <sheetName val="Display"/>
      <sheetName val="Operating Model"/>
      <sheetName val="Financial Model"/>
      <sheetName val="Quick Look"/>
      <sheetName val="Reserves &amp; Ann Costs Summary"/>
      <sheetName val="Capex"/>
      <sheetName val="NAV"/>
      <sheetName val="Oil Sands"/>
      <sheetName val="Reconciliation"/>
      <sheetName val="Assumptions"/>
      <sheetName val="Non E&amp;P Segments"/>
      <sheetName val="Production Profiles"/>
      <sheetName val="Blue Matrix"/>
      <sheetName val="Print"/>
      <sheetName val="2012 Capex Breakdown"/>
      <sheetName val="Guidance"/>
      <sheetName val="Non Proven"/>
      <sheetName val="Highlights"/>
      <sheetName val="Reserves and Prod"/>
      <sheetName val="Tax"/>
      <sheetName val="Eagle Ford Maps"/>
      <sheetName val="Bakken Map"/>
      <sheetName val="Norway"/>
      <sheetName val="Checklist"/>
      <sheetName val="Bakken_Curve"/>
      <sheetName val="Bakken Worksheet"/>
      <sheetName val="Hedge Worksheet"/>
      <sheetName val="Data for Waterfalls"/>
      <sheetName val="Sheet1"/>
      <sheetName val="Sheet2"/>
      <sheetName val="Sheet3"/>
      <sheetName val="Debt"/>
      <sheetName val="2013 Budget"/>
      <sheetName val="Sheet4"/>
    </sheetNames>
    <sheetDataSet>
      <sheetData sheetId="0"/>
      <sheetData sheetId="1"/>
      <sheetData sheetId="2">
        <row r="2">
          <cell r="C2">
            <v>33.19</v>
          </cell>
        </row>
      </sheetData>
      <sheetData sheetId="3"/>
      <sheetData sheetId="4">
        <row r="3">
          <cell r="E3">
            <v>2007</v>
          </cell>
        </row>
      </sheetData>
      <sheetData sheetId="5"/>
      <sheetData sheetId="6">
        <row r="1">
          <cell r="A1" t="str">
            <v>Marathon Oil Corporation</v>
          </cell>
        </row>
      </sheetData>
      <sheetData sheetId="7">
        <row r="2">
          <cell r="L2" t="str">
            <v>Q3'11</v>
          </cell>
        </row>
      </sheetData>
      <sheetData sheetId="8">
        <row r="3">
          <cell r="D3">
            <v>0.9</v>
          </cell>
        </row>
        <row r="70">
          <cell r="C70">
            <v>10</v>
          </cell>
        </row>
      </sheetData>
      <sheetData sheetId="9"/>
      <sheetData sheetId="10"/>
      <sheetData sheetId="11">
        <row r="3">
          <cell r="E3">
            <v>18.271899999999999</v>
          </cell>
        </row>
      </sheetData>
      <sheetData sheetId="12">
        <row r="38">
          <cell r="C38">
            <v>2135.2949671538527</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 12 31 09"/>
      <sheetName val="Proforma BS 1231 09"/>
      <sheetName val="Proforma IS 12 31 09"/>
      <sheetName val="Proforma 12 31 09"/>
      <sheetName val="2009 LOS"/>
      <sheetName val="DD&amp;A Calc. 3 31 09 Qtr"/>
      <sheetName val="DD&amp;A Calc. 6 30 09 Qtr"/>
      <sheetName val="DD&amp;A Calc. 9 30 09 Qtr"/>
      <sheetName val="DDA"/>
      <sheetName val="Proforma IS 12 31 08"/>
      <sheetName val="Proforma 12 31 08"/>
      <sheetName val="DD&amp;A Calc. 12 31 08"/>
      <sheetName val="2008 LOS"/>
      <sheetName val="ARO salvage adj"/>
      <sheetName val="Adjustments"/>
      <sheetName val="Proforma IS 06 30 09"/>
      <sheetName val="Proforma 06 30 09"/>
      <sheetName val="DD&amp;A Calc. 6 30 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Summary"/>
      <sheetName val="SourcesUses"/>
      <sheetName val="Ownership"/>
      <sheetName val="Cap Table"/>
      <sheetName val="Projected P&amp;Ls"/>
      <sheetName val="BS"/>
      <sheetName val="Cash Flow"/>
      <sheetName val="IRR-SMM"/>
      <sheetName val="IRR-SMM (2)"/>
      <sheetName val="Sr. Debt Cov"/>
      <sheetName val="Total Debt Cov"/>
      <sheetName val="Adj BS 1998"/>
      <sheetName val="Historical P&amp;Ls"/>
      <sheetName val="Pro Forma Historical P&amp;Ls"/>
      <sheetName val="1998PF"/>
      <sheetName val="1997 PF"/>
      <sheetName val="1996 PF"/>
      <sheetName val="Dec 1997 PF"/>
      <sheetName val="10 months 1997 PF"/>
      <sheetName val="1999PF"/>
      <sheetName val="Sub. Debt IRR"/>
      <sheetName val="Purchase Price"/>
      <sheetName val="Goodwill"/>
      <sheetName val="Depreciation"/>
      <sheetName val="Asset Valuation"/>
      <sheetName val="Tax Computation"/>
      <sheetName val="Sr.&amp; 3rd Party Debt Cov"/>
      <sheetName val="AcqSum"/>
      <sheetName val="PPM CSO"/>
      <sheetName val="PPM CSO2"/>
      <sheetName val="PPM CSO for mike"/>
      <sheetName val="PPM Cap Table"/>
      <sheetName val="PPM table"/>
      <sheetName val="PPM Prin. Stckhldrs"/>
      <sheetName val="PPM Mgt"/>
      <sheetName val="SGA&amp; adj"/>
      <sheetName val="Titles"/>
      <sheetName val="PF Historical P&amp;Ls"/>
      <sheetName val="Proforma"/>
    </sheetNames>
    <sheetDataSet>
      <sheetData sheetId="0"/>
      <sheetData sheetId="1" refreshError="1"/>
      <sheetData sheetId="2" refreshError="1"/>
      <sheetData sheetId="3"/>
      <sheetData sheetId="4"/>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sheetData sheetId="28" refreshError="1">
        <row r="131">
          <cell r="AC131">
            <v>96</v>
          </cell>
          <cell r="AD131">
            <v>97</v>
          </cell>
          <cell r="AE131">
            <v>98</v>
          </cell>
          <cell r="AF131" t="str">
            <v>99p</v>
          </cell>
          <cell r="AG131" t="str">
            <v>00p</v>
          </cell>
          <cell r="AH131" t="str">
            <v>01p</v>
          </cell>
          <cell r="AI131" t="str">
            <v>02p</v>
          </cell>
          <cell r="AJ131" t="str">
            <v>03p</v>
          </cell>
        </row>
        <row r="135">
          <cell r="AC135">
            <v>0</v>
          </cell>
          <cell r="AD135">
            <v>0</v>
          </cell>
          <cell r="AE135">
            <v>0</v>
          </cell>
          <cell r="AF135">
            <v>0</v>
          </cell>
          <cell r="AG135">
            <v>0</v>
          </cell>
          <cell r="AH135">
            <v>0</v>
          </cell>
          <cell r="AI135">
            <v>0</v>
          </cell>
          <cell r="AJ135">
            <v>0</v>
          </cell>
        </row>
        <row r="136">
          <cell r="AC136">
            <v>0</v>
          </cell>
          <cell r="AD136">
            <v>0</v>
          </cell>
          <cell r="AE136">
            <v>0</v>
          </cell>
          <cell r="AF136">
            <v>0</v>
          </cell>
          <cell r="AG136">
            <v>0</v>
          </cell>
          <cell r="AH136">
            <v>0</v>
          </cell>
          <cell r="AI136">
            <v>0</v>
          </cell>
          <cell r="AJ136">
            <v>0</v>
          </cell>
        </row>
        <row r="141">
          <cell r="AC141">
            <v>7870.1939999999995</v>
          </cell>
          <cell r="AD141">
            <v>8544.2900000000009</v>
          </cell>
          <cell r="AE141">
            <v>13059.336000000003</v>
          </cell>
          <cell r="AF141">
            <v>13980.516899523158</v>
          </cell>
          <cell r="AG141">
            <v>14955.28858947548</v>
          </cell>
          <cell r="AH141">
            <v>15985.209448423022</v>
          </cell>
          <cell r="AI141">
            <v>17071.561593265331</v>
          </cell>
          <cell r="AJ141">
            <v>18215.33207259186</v>
          </cell>
        </row>
        <row r="142">
          <cell r="AC142">
            <v>0.38307375574797248</v>
          </cell>
          <cell r="AD142">
            <v>0.37852169612366893</v>
          </cell>
          <cell r="AE142">
            <v>0.37331904624540441</v>
          </cell>
          <cell r="AF142">
            <v>0.36331904624540429</v>
          </cell>
          <cell r="AG142">
            <v>0.3533190462454045</v>
          </cell>
          <cell r="AH142">
            <v>0.34331904624540432</v>
          </cell>
          <cell r="AI142">
            <v>0.33331904624540443</v>
          </cell>
          <cell r="AJ142">
            <v>0.32331904624540436</v>
          </cell>
        </row>
        <row r="144">
          <cell r="AC144">
            <v>2417.0210000000006</v>
          </cell>
          <cell r="AD144">
            <v>5787.9640000000009</v>
          </cell>
          <cell r="AE144">
            <v>7919.2730000000029</v>
          </cell>
          <cell r="AF144">
            <v>8575.5740839471982</v>
          </cell>
          <cell r="AG144">
            <v>9421.7767480608636</v>
          </cell>
          <cell r="AH144">
            <v>10028.585693524812</v>
          </cell>
          <cell r="AI144">
            <v>10665.928179706309</v>
          </cell>
          <cell r="AJ144">
            <v>11330.035319998276</v>
          </cell>
        </row>
        <row r="145">
          <cell r="AC145">
            <v>0.11764605957511601</v>
          </cell>
          <cell r="AD145">
            <v>0.25641334158633844</v>
          </cell>
          <cell r="AE145">
            <v>0.2263832895728376</v>
          </cell>
          <cell r="AF145">
            <v>0.22285795436453218</v>
          </cell>
          <cell r="AG145">
            <v>0.22258969826263617</v>
          </cell>
          <cell r="AH145">
            <v>0.21538688539554326</v>
          </cell>
          <cell r="AI145">
            <v>0.20825025225484858</v>
          </cell>
          <cell r="AJ145">
            <v>0.20110619993036163</v>
          </cell>
        </row>
        <row r="147">
          <cell r="AC147">
            <v>2215.4640000000009</v>
          </cell>
          <cell r="AD147">
            <v>5532.2090000000007</v>
          </cell>
          <cell r="AE147">
            <v>7529.0330000000031</v>
          </cell>
          <cell r="AF147">
            <v>7754.1489185538348</v>
          </cell>
          <cell r="AG147">
            <v>8557.494439810358</v>
          </cell>
          <cell r="AH147">
            <v>9121.4462424171634</v>
          </cell>
          <cell r="AI147">
            <v>9715.9315857415168</v>
          </cell>
          <cell r="AJ147">
            <v>10337.181583176342</v>
          </cell>
        </row>
        <row r="148">
          <cell r="AC148">
            <v>0.10783547587320294</v>
          </cell>
          <cell r="AD148">
            <v>0.24508310626051155</v>
          </cell>
          <cell r="AE148">
            <v>0.2152277434863592</v>
          </cell>
          <cell r="AF148">
            <v>0.20151114653206431</v>
          </cell>
          <cell r="AG148">
            <v>0.20217100831152801</v>
          </cell>
          <cell r="AH148">
            <v>0.19590398451953495</v>
          </cell>
          <cell r="AI148">
            <v>0.18970174648946825</v>
          </cell>
          <cell r="AJ148">
            <v>0.18348321496521425</v>
          </cell>
        </row>
        <row r="152">
          <cell r="AF152">
            <v>4.1612089897645896</v>
          </cell>
        </row>
        <row r="153">
          <cell r="AF153">
            <v>3.842745649143982</v>
          </cell>
        </row>
        <row r="154">
          <cell r="AF154">
            <v>4.376890099963699</v>
          </cell>
        </row>
        <row r="155">
          <cell r="AF155">
            <v>4.2498216562683613</v>
          </cell>
        </row>
        <row r="156">
          <cell r="AF156">
            <v>6.720052507580232</v>
          </cell>
        </row>
        <row r="160">
          <cell r="AF160">
            <v>0.94202817970297215</v>
          </cell>
        </row>
        <row r="162">
          <cell r="AC162">
            <v>677.59699999999998</v>
          </cell>
          <cell r="AD162">
            <v>1124.683</v>
          </cell>
          <cell r="AE162">
            <v>1552.89</v>
          </cell>
          <cell r="AF162">
            <v>250</v>
          </cell>
          <cell r="AG162">
            <v>250</v>
          </cell>
          <cell r="AH162">
            <v>250</v>
          </cell>
          <cell r="AI162">
            <v>250</v>
          </cell>
          <cell r="AJ162">
            <v>250</v>
          </cell>
        </row>
        <row r="163">
          <cell r="AC163">
            <v>201.55700000000002</v>
          </cell>
          <cell r="AD163">
            <v>255.755</v>
          </cell>
          <cell r="AE163">
            <v>390.24</v>
          </cell>
          <cell r="AF163">
            <v>368.71226539336351</v>
          </cell>
          <cell r="AG163">
            <v>411.5694082505064</v>
          </cell>
          <cell r="AH163">
            <v>454.42655110764923</v>
          </cell>
          <cell r="AI163">
            <v>497.28369396479212</v>
          </cell>
          <cell r="AJ163">
            <v>540.14083682193495</v>
          </cell>
        </row>
        <row r="166">
          <cell r="AF166">
            <v>3496.5021360349083</v>
          </cell>
          <cell r="AG166">
            <v>9123.6418674082561</v>
          </cell>
          <cell r="AH166">
            <v>15079.420396449008</v>
          </cell>
          <cell r="AI166">
            <v>21383.228187310819</v>
          </cell>
          <cell r="AJ166">
            <v>28044.191329914305</v>
          </cell>
        </row>
        <row r="167">
          <cell r="AF167">
            <v>8575.5740839471982</v>
          </cell>
          <cell r="AG167">
            <v>17997.350832008062</v>
          </cell>
          <cell r="AH167">
            <v>28025.936525532874</v>
          </cell>
          <cell r="AI167">
            <v>38691.864705239183</v>
          </cell>
          <cell r="AJ167">
            <v>50021.900025237461</v>
          </cell>
        </row>
        <row r="168">
          <cell r="AF168">
            <v>32618.75</v>
          </cell>
          <cell r="AG168">
            <v>32618.75</v>
          </cell>
          <cell r="AH168">
            <v>32618.75</v>
          </cell>
          <cell r="AI168">
            <v>32618.75</v>
          </cell>
          <cell r="AJ168">
            <v>32618.75</v>
          </cell>
        </row>
        <row r="170">
          <cell r="AE170">
            <v>0.74172719935431797</v>
          </cell>
          <cell r="AF170">
            <v>0.64174713236472769</v>
          </cell>
          <cell r="AG170">
            <v>0.52861024864699913</v>
          </cell>
          <cell r="AH170">
            <v>0.36484404665465747</v>
          </cell>
          <cell r="AI170">
            <v>0.21129543964787967</v>
          </cell>
          <cell r="AJ170">
            <v>0.13237292340053633</v>
          </cell>
        </row>
      </sheetData>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ueMatrixTab"/>
      <sheetName val="Model"/>
      <sheetName val="Hedging"/>
      <sheetName val="B&amp;A"/>
      <sheetName val="Var Print"/>
      <sheetName val="Rollforward"/>
      <sheetName val="Sensitivity"/>
      <sheetName val="Print"/>
      <sheetName val="CWEI"/>
      <sheetName val="2002 PV-10"/>
      <sheetName val="2003E PV-10"/>
      <sheetName val="2004E PV-10"/>
      <sheetName val="2005 PV-10"/>
      <sheetName val="2006 PV-10"/>
      <sheetName val="2007 PV-10"/>
      <sheetName val="2008 PV-10"/>
      <sheetName val="2009 PV-10"/>
      <sheetName val="2010 PV-10"/>
      <sheetName val="2011 PV-10"/>
      <sheetName val="2012 PV-10"/>
      <sheetName val="2013 PV-10"/>
      <sheetName val="2014 PV-10"/>
      <sheetName val="NAV Links"/>
      <sheetName val="2002 NAV"/>
      <sheetName val="2003 NAV"/>
      <sheetName val="2004 NAV"/>
      <sheetName val="2005 NAV"/>
      <sheetName val="2006 NAV"/>
      <sheetName val="2007 NAV "/>
      <sheetName val="2008 NAV"/>
      <sheetName val="2009 NAV"/>
      <sheetName val="2010 NAV"/>
      <sheetName val="2011 NAV"/>
      <sheetName val="2012 NAV"/>
      <sheetName val="2013 NAV"/>
      <sheetName val="2014 NAV"/>
      <sheetName val="Supplemental Data"/>
      <sheetName val="New Style (LPI)&gt;&gt;&gt;"/>
      <sheetName val="Production &amp; Waterfall"/>
      <sheetName val="Projects"/>
      <sheetName val="Wolfbone"/>
      <sheetName val="Wolfberry"/>
      <sheetName val="Austin Chalk"/>
      <sheetName val="EFS"/>
      <sheetName val="Other"/>
      <sheetName val="CWEI2"/>
      <sheetName val="PV-10"/>
      <sheetName val="NAV"/>
      <sheetName val="Valu-O-Mati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p Structure "/>
      <sheetName val="Cash Flow (Burn) Model"/>
      <sheetName val="Model Assumptions"/>
      <sheetName val="Scenario Output"/>
      <sheetName val="EBITDA Waterfall"/>
      <sheetName val="IS Annual"/>
      <sheetName val="BS Annual"/>
      <sheetName val="CFS Annual"/>
      <sheetName val="IS Q"/>
      <sheetName val="BS Q"/>
      <sheetName val="CFS Q"/>
      <sheetName val="FCF Ratios Credit Stats"/>
      <sheetName val="Bond Price Chart"/>
      <sheetName val="Stock Price Chart"/>
      <sheetName val="Shorts"/>
      <sheetName val="Comps"/>
    </sheetNames>
    <sheetDataSet>
      <sheetData sheetId="0"/>
      <sheetData sheetId="1"/>
      <sheetData sheetId="2"/>
      <sheetData sheetId="3">
        <row r="2">
          <cell r="D2">
            <v>0</v>
          </cell>
        </row>
        <row r="3">
          <cell r="D3">
            <v>1</v>
          </cell>
        </row>
        <row r="4">
          <cell r="D4">
            <v>2</v>
          </cell>
        </row>
        <row r="5">
          <cell r="D5">
            <v>3</v>
          </cell>
        </row>
        <row r="15">
          <cell r="A15">
            <v>1</v>
          </cell>
        </row>
        <row r="16">
          <cell r="A16">
            <v>2</v>
          </cell>
        </row>
        <row r="17">
          <cell r="A1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Financial Summary"/>
      <sheetName val="Capital Structure &amp; Liquidity"/>
      <sheetName val="Cash Burn Model"/>
      <sheetName val="EV Waterfall &amp; Comps"/>
      <sheetName val="Liquidation Analysis"/>
      <sheetName val="Hedging"/>
      <sheetName val="Bond Price"/>
      <sheetName val="Acreage Summary"/>
      <sheetName val="HH Historicals"/>
      <sheetName val="WTI Historicals"/>
      <sheetName val="NatGas Futures"/>
      <sheetName val="Oil Futures"/>
    </sheetNames>
    <sheetDataSet>
      <sheetData sheetId="0"/>
      <sheetData sheetId="1"/>
      <sheetData sheetId="2"/>
      <sheetData sheetId="3">
        <row r="57">
          <cell r="B57" t="str">
            <v xml:space="preserve">Low </v>
          </cell>
        </row>
        <row r="58">
          <cell r="B58" t="str">
            <v>Base</v>
          </cell>
        </row>
        <row r="59">
          <cell r="B59" t="str">
            <v>High</v>
          </cell>
        </row>
      </sheetData>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groups"/>
      <sheetName val="PHAWKPRODHILTS"/>
      <sheetName val="KCSFINHILT"/>
      <sheetName val="capexbyregion"/>
      <sheetName val="FINHILTSWITHKCS"/>
      <sheetName val="highlights"/>
      <sheetName val="phawkhilits"/>
      <sheetName val="finhilt phawk"/>
      <sheetName val="Combined IS"/>
      <sheetName val="INCSTMTBYMOBYQTRVOLBOLO"/>
      <sheetName val="incstmtbymobyqtrvol"/>
      <sheetName val="REGFINHILIGHTS"/>
      <sheetName val="REGIONFINHILITS"/>
      <sheetName val="incstmtbymoand qtr"/>
      <sheetName val="INCSTMT BY MO BY QTR old"/>
      <sheetName val="by mo inc stmt"/>
      <sheetName val="Monthly IS"/>
      <sheetName val="YTD IS"/>
      <sheetName val="revenues"/>
      <sheetName val="Gathertransothexp"/>
      <sheetName val="Gathertransothexp old "/>
      <sheetName val="workover exp by mo, qtr &amp; reg"/>
      <sheetName val="LOEDET by month &amp; REG"/>
      <sheetName val="LOE BY MONTH old"/>
      <sheetName val="LOE EXPENSES"/>
      <sheetName val="WO expenses"/>
      <sheetName val="other taxes"/>
      <sheetName val="Gath trns oth"/>
      <sheetName val="G&amp;A Summary"/>
      <sheetName val="G&amp;A Detail"/>
      <sheetName val="DDA"/>
      <sheetName val="accretion"/>
      <sheetName val="int inc and other"/>
      <sheetName val="G&amp;A_Acct Groups"/>
      <sheetName val="FieldExp_Acct Groups"/>
      <sheetName val="pricevol"/>
      <sheetName val="opstats2"/>
      <sheetName val="opstats"/>
      <sheetName val="volnymexinput"/>
      <sheetName val="VOL-CHGEDFOR NGLS"/>
      <sheetName val="PRODUCTION HILITS"/>
      <sheetName val="KCSPHAWKPRDHILTS"/>
    </sheetNames>
    <sheetDataSet>
      <sheetData sheetId="0" refreshError="1">
        <row r="81">
          <cell r="F81" t="str">
            <v>GC_PROP</v>
          </cell>
          <cell r="G81" t="str">
            <v>Gulf Coast</v>
          </cell>
        </row>
        <row r="82">
          <cell r="F82" t="str">
            <v>MC_PROP</v>
          </cell>
          <cell r="G82" t="str">
            <v>Mid-Continent</v>
          </cell>
        </row>
        <row r="83">
          <cell r="F83" t="str">
            <v>PERM_PROP</v>
          </cell>
          <cell r="G83" t="str">
            <v>Permian</v>
          </cell>
        </row>
        <row r="84">
          <cell r="F84" t="str">
            <v>OTH_PROP</v>
          </cell>
          <cell r="G84" t="str">
            <v>Other</v>
          </cell>
        </row>
        <row r="85">
          <cell r="F85" t="str">
            <v>/OTHERBASINS</v>
          </cell>
          <cell r="G85" t="str">
            <v>Other</v>
          </cell>
        </row>
        <row r="86">
          <cell r="F86" t="str">
            <v>UNASSIGNED_PROP</v>
          </cell>
          <cell r="G86" t="str">
            <v xml:space="preserve">Unassigned </v>
          </cell>
        </row>
        <row r="87">
          <cell r="F87" t="str">
            <v>TBD.B_PROP</v>
          </cell>
          <cell r="G87" t="str">
            <v>To Be Determined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groups"/>
      <sheetName val="PR MD&amp;A"/>
      <sheetName val="Proforma QTR Adjusted items"/>
      <sheetName val="volnymexinput"/>
      <sheetName val="Proforma Dec calc"/>
      <sheetName val="Stk comp"/>
      <sheetName val="Prod, DD&amp;A, Int Calc"/>
      <sheetName val="Gulf Coast LOS"/>
      <sheetName val="Combined IS"/>
      <sheetName val="by mo inc stmt"/>
      <sheetName val="Monthly IS"/>
      <sheetName val="YTD IS"/>
      <sheetName val="G&amp;A Summary"/>
      <sheetName val="accretion"/>
      <sheetName val="G&amp;A_Acct Groups"/>
      <sheetName val="FieldExp_Acct Groups"/>
      <sheetName val="pricevol"/>
      <sheetName val="VOL-CHGEDFOR NGLS"/>
    </sheetNames>
    <sheetDataSet>
      <sheetData sheetId="0" refreshError="1"/>
      <sheetData sheetId="1" refreshError="1"/>
      <sheetData sheetId="2" refreshError="1"/>
      <sheetData sheetId="3" refreshError="1">
        <row r="11">
          <cell r="D11">
            <v>38017</v>
          </cell>
          <cell r="F11" t="e">
            <v>#VALUE!</v>
          </cell>
          <cell r="G11" t="e">
            <v>#VALUE!</v>
          </cell>
          <cell r="H11" t="e">
            <v>#VALUE!</v>
          </cell>
          <cell r="I11" t="e">
            <v>#VALUE!</v>
          </cell>
          <cell r="K11">
            <v>70.16</v>
          </cell>
          <cell r="L11">
            <v>7.17</v>
          </cell>
          <cell r="M11">
            <v>70.16</v>
          </cell>
          <cell r="N11">
            <v>7.17</v>
          </cell>
          <cell r="Q11">
            <v>1</v>
          </cell>
          <cell r="R11">
            <v>70.16</v>
          </cell>
          <cell r="S11">
            <v>7.17</v>
          </cell>
          <cell r="U11" t="e">
            <v>#VALUE!</v>
          </cell>
          <cell r="V11" t="e">
            <v>#VALUE!</v>
          </cell>
        </row>
        <row r="12">
          <cell r="D12">
            <v>38045</v>
          </cell>
          <cell r="F12" t="e">
            <v>#VALUE!</v>
          </cell>
          <cell r="G12" t="e">
            <v>#VALUE!</v>
          </cell>
          <cell r="H12" t="e">
            <v>#VALUE!</v>
          </cell>
          <cell r="I12" t="e">
            <v>#VALUE!</v>
          </cell>
          <cell r="K12">
            <v>70.16</v>
          </cell>
          <cell r="L12">
            <v>7.17</v>
          </cell>
          <cell r="M12">
            <v>70.16</v>
          </cell>
          <cell r="N12">
            <v>7.17</v>
          </cell>
          <cell r="Q12">
            <v>2</v>
          </cell>
          <cell r="R12">
            <v>140.32</v>
          </cell>
          <cell r="S12">
            <v>14.34</v>
          </cell>
          <cell r="U12" t="e">
            <v>#VALUE!</v>
          </cell>
          <cell r="V12" t="e">
            <v>#VALUE!</v>
          </cell>
        </row>
        <row r="13">
          <cell r="D13">
            <v>38077</v>
          </cell>
          <cell r="F13" t="e">
            <v>#VALUE!</v>
          </cell>
          <cell r="G13" t="e">
            <v>#VALUE!</v>
          </cell>
          <cell r="H13" t="e">
            <v>#VALUE!</v>
          </cell>
          <cell r="I13" t="e">
            <v>#VALUE!</v>
          </cell>
          <cell r="K13">
            <v>70.16</v>
          </cell>
          <cell r="L13">
            <v>7.17</v>
          </cell>
          <cell r="M13">
            <v>70.16</v>
          </cell>
          <cell r="N13">
            <v>7.17</v>
          </cell>
          <cell r="Q13">
            <v>3</v>
          </cell>
          <cell r="R13">
            <v>210.48</v>
          </cell>
          <cell r="S13">
            <v>21.509999999999998</v>
          </cell>
          <cell r="U13" t="e">
            <v>#VALUE!</v>
          </cell>
          <cell r="V13" t="e">
            <v>#VALUE!</v>
          </cell>
        </row>
        <row r="14">
          <cell r="D14">
            <v>38107</v>
          </cell>
          <cell r="F14" t="e">
            <v>#VALUE!</v>
          </cell>
          <cell r="G14" t="e">
            <v>#VALUE!</v>
          </cell>
          <cell r="H14" t="e">
            <v>#VALUE!</v>
          </cell>
          <cell r="I14" t="e">
            <v>#VALUE!</v>
          </cell>
          <cell r="K14">
            <v>70.16</v>
          </cell>
          <cell r="L14">
            <v>7.17</v>
          </cell>
          <cell r="M14">
            <v>70.16</v>
          </cell>
          <cell r="N14">
            <v>7.17</v>
          </cell>
          <cell r="Q14">
            <v>4</v>
          </cell>
          <cell r="R14">
            <v>280.64</v>
          </cell>
          <cell r="S14">
            <v>28.68</v>
          </cell>
          <cell r="U14" t="e">
            <v>#VALUE!</v>
          </cell>
          <cell r="V14" t="e">
            <v>#VALUE!</v>
          </cell>
        </row>
        <row r="15">
          <cell r="D15">
            <v>38138</v>
          </cell>
          <cell r="F15" t="e">
            <v>#VALUE!</v>
          </cell>
          <cell r="G15" t="e">
            <v>#VALUE!</v>
          </cell>
          <cell r="H15" t="e">
            <v>#VALUE!</v>
          </cell>
          <cell r="I15" t="e">
            <v>#VALUE!</v>
          </cell>
          <cell r="K15">
            <v>70.16</v>
          </cell>
          <cell r="L15">
            <v>7.17</v>
          </cell>
          <cell r="M15">
            <v>70.16</v>
          </cell>
          <cell r="N15">
            <v>7.17</v>
          </cell>
          <cell r="Q15">
            <v>5</v>
          </cell>
          <cell r="R15">
            <v>350.79999999999995</v>
          </cell>
          <cell r="S15">
            <v>35.85</v>
          </cell>
          <cell r="U15" t="e">
            <v>#VALUE!</v>
          </cell>
          <cell r="V15" t="e">
            <v>#VALUE!</v>
          </cell>
        </row>
        <row r="16">
          <cell r="D16">
            <v>38168</v>
          </cell>
          <cell r="F16" t="e">
            <v>#VALUE!</v>
          </cell>
          <cell r="G16" t="e">
            <v>#VALUE!</v>
          </cell>
          <cell r="H16" t="e">
            <v>#VALUE!</v>
          </cell>
          <cell r="I16" t="e">
            <v>#VALUE!</v>
          </cell>
          <cell r="K16">
            <v>70.16</v>
          </cell>
          <cell r="L16">
            <v>7.17</v>
          </cell>
          <cell r="M16">
            <v>70.16</v>
          </cell>
          <cell r="N16">
            <v>7.17</v>
          </cell>
          <cell r="Q16">
            <v>6</v>
          </cell>
          <cell r="R16">
            <v>420.95999999999992</v>
          </cell>
          <cell r="S16">
            <v>43.02</v>
          </cell>
          <cell r="U16" t="e">
            <v>#VALUE!</v>
          </cell>
          <cell r="V16" t="e">
            <v>#VALUE!</v>
          </cell>
        </row>
        <row r="17">
          <cell r="D17">
            <v>38199</v>
          </cell>
          <cell r="F17" t="e">
            <v>#VALUE!</v>
          </cell>
          <cell r="G17" t="e">
            <v>#VALUE!</v>
          </cell>
          <cell r="H17" t="e">
            <v>#VALUE!</v>
          </cell>
          <cell r="I17" t="e">
            <v>#VALUE!</v>
          </cell>
          <cell r="K17">
            <v>70.16</v>
          </cell>
          <cell r="L17">
            <v>7.17</v>
          </cell>
          <cell r="M17">
            <v>70.16</v>
          </cell>
          <cell r="N17">
            <v>7.17</v>
          </cell>
          <cell r="Q17">
            <v>7</v>
          </cell>
          <cell r="R17">
            <v>491.11999999999989</v>
          </cell>
          <cell r="S17">
            <v>50.190000000000005</v>
          </cell>
          <cell r="U17" t="e">
            <v>#VALUE!</v>
          </cell>
          <cell r="V17" t="e">
            <v>#VALUE!</v>
          </cell>
        </row>
        <row r="18">
          <cell r="D18">
            <v>38230</v>
          </cell>
          <cell r="F18" t="e">
            <v>#VALUE!</v>
          </cell>
          <cell r="G18" t="e">
            <v>#VALUE!</v>
          </cell>
          <cell r="H18" t="e">
            <v>#VALUE!</v>
          </cell>
          <cell r="I18" t="e">
            <v>#VALUE!</v>
          </cell>
          <cell r="K18">
            <v>70.16</v>
          </cell>
          <cell r="L18">
            <v>7.17</v>
          </cell>
          <cell r="M18">
            <v>70.16</v>
          </cell>
          <cell r="N18">
            <v>7.17</v>
          </cell>
          <cell r="Q18">
            <v>8</v>
          </cell>
          <cell r="R18">
            <v>561.27999999999986</v>
          </cell>
          <cell r="S18">
            <v>57.360000000000007</v>
          </cell>
          <cell r="U18" t="e">
            <v>#VALUE!</v>
          </cell>
          <cell r="V18" t="e">
            <v>#VALUE!</v>
          </cell>
        </row>
        <row r="19">
          <cell r="D19">
            <v>38260</v>
          </cell>
          <cell r="F19" t="e">
            <v>#VALUE!</v>
          </cell>
          <cell r="G19" t="e">
            <v>#VALUE!</v>
          </cell>
          <cell r="H19" t="e">
            <v>#VALUE!</v>
          </cell>
          <cell r="I19" t="e">
            <v>#VALUE!</v>
          </cell>
          <cell r="K19">
            <v>70.16</v>
          </cell>
          <cell r="L19">
            <v>7.17</v>
          </cell>
          <cell r="M19">
            <v>70.16</v>
          </cell>
          <cell r="N19">
            <v>7.17</v>
          </cell>
          <cell r="Q19">
            <v>9</v>
          </cell>
          <cell r="R19">
            <v>631.43999999999983</v>
          </cell>
          <cell r="S19">
            <v>64.53</v>
          </cell>
          <cell r="U19" t="e">
            <v>#VALUE!</v>
          </cell>
          <cell r="V19" t="e">
            <v>#VALUE!</v>
          </cell>
        </row>
        <row r="20">
          <cell r="D20">
            <v>38291</v>
          </cell>
          <cell r="F20" t="e">
            <v>#VALUE!</v>
          </cell>
          <cell r="G20" t="e">
            <v>#VALUE!</v>
          </cell>
          <cell r="H20" t="e">
            <v>#VALUE!</v>
          </cell>
          <cell r="I20" t="e">
            <v>#VALUE!</v>
          </cell>
          <cell r="K20">
            <v>70.16</v>
          </cell>
          <cell r="L20">
            <v>7.17</v>
          </cell>
          <cell r="M20">
            <v>70.16</v>
          </cell>
          <cell r="N20">
            <v>7.17</v>
          </cell>
          <cell r="Q20">
            <v>10</v>
          </cell>
          <cell r="R20">
            <v>701.5999999999998</v>
          </cell>
          <cell r="S20">
            <v>71.7</v>
          </cell>
          <cell r="U20" t="e">
            <v>#VALUE!</v>
          </cell>
          <cell r="V20" t="e">
            <v>#VALUE!</v>
          </cell>
        </row>
        <row r="21">
          <cell r="D21">
            <v>38321</v>
          </cell>
          <cell r="F21" t="e">
            <v>#VALUE!</v>
          </cell>
          <cell r="G21" t="e">
            <v>#VALUE!</v>
          </cell>
          <cell r="H21" t="e">
            <v>#VALUE!</v>
          </cell>
          <cell r="I21" t="e">
            <v>#VALUE!</v>
          </cell>
          <cell r="K21">
            <v>70.16</v>
          </cell>
          <cell r="L21">
            <v>7.17</v>
          </cell>
          <cell r="M21">
            <v>70.16</v>
          </cell>
          <cell r="N21">
            <v>7.17</v>
          </cell>
          <cell r="Q21">
            <v>11</v>
          </cell>
          <cell r="R21">
            <v>771.75999999999976</v>
          </cell>
          <cell r="S21">
            <v>78.87</v>
          </cell>
          <cell r="U21" t="e">
            <v>#VALUE!</v>
          </cell>
          <cell r="V21" t="e">
            <v>#VALUE!</v>
          </cell>
        </row>
        <row r="22">
          <cell r="D22">
            <v>38352</v>
          </cell>
          <cell r="F22" t="e">
            <v>#VALUE!</v>
          </cell>
          <cell r="G22" t="e">
            <v>#VALUE!</v>
          </cell>
          <cell r="H22" t="e">
            <v>#VALUE!</v>
          </cell>
          <cell r="I22" t="e">
            <v>#VALUE!</v>
          </cell>
          <cell r="K22">
            <v>70.16</v>
          </cell>
          <cell r="L22">
            <v>7.17</v>
          </cell>
          <cell r="M22">
            <v>70.16</v>
          </cell>
          <cell r="N22">
            <v>7.17</v>
          </cell>
          <cell r="Q22">
            <v>12</v>
          </cell>
          <cell r="R22">
            <v>841.91999999999973</v>
          </cell>
          <cell r="S22">
            <v>86.04</v>
          </cell>
          <cell r="U22" t="e">
            <v>#VALUE!</v>
          </cell>
          <cell r="V22" t="e">
            <v>#VALUE!</v>
          </cell>
        </row>
        <row r="23">
          <cell r="D23">
            <v>38383</v>
          </cell>
          <cell r="F23" t="e">
            <v>#VALUE!</v>
          </cell>
          <cell r="G23" t="e">
            <v>#VALUE!</v>
          </cell>
          <cell r="H23" t="e">
            <v>#VALUE!</v>
          </cell>
          <cell r="I23" t="e">
            <v>#VALUE!</v>
          </cell>
          <cell r="K23">
            <v>70.16</v>
          </cell>
          <cell r="L23">
            <v>7.17</v>
          </cell>
          <cell r="M23">
            <v>70.16</v>
          </cell>
          <cell r="N23">
            <v>7.17</v>
          </cell>
          <cell r="Q23">
            <v>1</v>
          </cell>
          <cell r="R23">
            <v>70.16</v>
          </cell>
          <cell r="S23">
            <v>7.17</v>
          </cell>
          <cell r="U23" t="e">
            <v>#VALUE!</v>
          </cell>
          <cell r="V23" t="e">
            <v>#VALUE!</v>
          </cell>
        </row>
        <row r="24">
          <cell r="D24">
            <v>38411</v>
          </cell>
          <cell r="F24" t="e">
            <v>#VALUE!</v>
          </cell>
          <cell r="G24" t="e">
            <v>#VALUE!</v>
          </cell>
          <cell r="H24" t="e">
            <v>#VALUE!</v>
          </cell>
          <cell r="I24" t="e">
            <v>#VALUE!</v>
          </cell>
          <cell r="K24">
            <v>70.16</v>
          </cell>
          <cell r="L24">
            <v>7.17</v>
          </cell>
          <cell r="M24">
            <v>70.16</v>
          </cell>
          <cell r="N24">
            <v>7.17</v>
          </cell>
          <cell r="Q24">
            <v>2</v>
          </cell>
          <cell r="R24">
            <v>140.32</v>
          </cell>
          <cell r="S24">
            <v>14.34</v>
          </cell>
          <cell r="U24" t="e">
            <v>#VALUE!</v>
          </cell>
          <cell r="V24" t="e">
            <v>#VALUE!</v>
          </cell>
        </row>
        <row r="25">
          <cell r="D25">
            <v>38442</v>
          </cell>
          <cell r="F25" t="e">
            <v>#VALUE!</v>
          </cell>
          <cell r="G25" t="e">
            <v>#VALUE!</v>
          </cell>
          <cell r="H25" t="e">
            <v>#VALUE!</v>
          </cell>
          <cell r="I25" t="e">
            <v>#VALUE!</v>
          </cell>
          <cell r="K25">
            <v>70.16</v>
          </cell>
          <cell r="L25">
            <v>7.17</v>
          </cell>
          <cell r="M25">
            <v>70.16</v>
          </cell>
          <cell r="N25">
            <v>7.17</v>
          </cell>
          <cell r="Q25">
            <v>3</v>
          </cell>
          <cell r="R25">
            <v>210.48</v>
          </cell>
          <cell r="S25">
            <v>21.509999999999998</v>
          </cell>
          <cell r="U25" t="e">
            <v>#VALUE!</v>
          </cell>
          <cell r="V25" t="e">
            <v>#VALUE!</v>
          </cell>
        </row>
        <row r="26">
          <cell r="D26">
            <v>38472</v>
          </cell>
          <cell r="F26" t="e">
            <v>#VALUE!</v>
          </cell>
          <cell r="G26" t="e">
            <v>#VALUE!</v>
          </cell>
          <cell r="H26" t="e">
            <v>#VALUE!</v>
          </cell>
          <cell r="I26" t="e">
            <v>#VALUE!</v>
          </cell>
          <cell r="K26">
            <v>70.16</v>
          </cell>
          <cell r="L26">
            <v>7.17</v>
          </cell>
          <cell r="M26">
            <v>70.16</v>
          </cell>
          <cell r="N26">
            <v>7.17</v>
          </cell>
          <cell r="Q26">
            <v>4</v>
          </cell>
          <cell r="R26">
            <v>280.64</v>
          </cell>
          <cell r="S26">
            <v>28.68</v>
          </cell>
          <cell r="U26" t="e">
            <v>#VALUE!</v>
          </cell>
          <cell r="V26" t="e">
            <v>#VALUE!</v>
          </cell>
        </row>
        <row r="27">
          <cell r="D27">
            <v>38503</v>
          </cell>
          <cell r="F27" t="e">
            <v>#VALUE!</v>
          </cell>
          <cell r="G27" t="e">
            <v>#VALUE!</v>
          </cell>
          <cell r="H27" t="e">
            <v>#VALUE!</v>
          </cell>
          <cell r="I27" t="e">
            <v>#VALUE!</v>
          </cell>
          <cell r="K27">
            <v>70.16</v>
          </cell>
          <cell r="L27">
            <v>7.17</v>
          </cell>
          <cell r="M27">
            <v>70.16</v>
          </cell>
          <cell r="N27">
            <v>7.17</v>
          </cell>
          <cell r="Q27">
            <v>5</v>
          </cell>
          <cell r="R27">
            <v>350.79999999999995</v>
          </cell>
          <cell r="S27">
            <v>35.85</v>
          </cell>
          <cell r="U27" t="e">
            <v>#VALUE!</v>
          </cell>
          <cell r="V27" t="e">
            <v>#VALUE!</v>
          </cell>
        </row>
        <row r="28">
          <cell r="D28">
            <v>38533</v>
          </cell>
          <cell r="F28" t="e">
            <v>#VALUE!</v>
          </cell>
          <cell r="G28" t="e">
            <v>#VALUE!</v>
          </cell>
          <cell r="H28" t="e">
            <v>#VALUE!</v>
          </cell>
          <cell r="I28" t="e">
            <v>#VALUE!</v>
          </cell>
          <cell r="K28">
            <v>70.16</v>
          </cell>
          <cell r="L28">
            <v>7.17</v>
          </cell>
          <cell r="M28">
            <v>70.16</v>
          </cell>
          <cell r="N28">
            <v>7.17</v>
          </cell>
          <cell r="Q28">
            <v>6</v>
          </cell>
          <cell r="R28">
            <v>420.95999999999992</v>
          </cell>
          <cell r="S28">
            <v>43.02</v>
          </cell>
          <cell r="U28" t="e">
            <v>#VALUE!</v>
          </cell>
          <cell r="V28" t="e">
            <v>#VALUE!</v>
          </cell>
        </row>
        <row r="29">
          <cell r="D29">
            <v>38564</v>
          </cell>
          <cell r="F29" t="e">
            <v>#VALUE!</v>
          </cell>
          <cell r="G29" t="e">
            <v>#VALUE!</v>
          </cell>
          <cell r="H29" t="e">
            <v>#VALUE!</v>
          </cell>
          <cell r="I29" t="e">
            <v>#VALUE!</v>
          </cell>
          <cell r="K29">
            <v>70.16</v>
          </cell>
          <cell r="L29">
            <v>7.17</v>
          </cell>
          <cell r="M29">
            <v>70.16</v>
          </cell>
          <cell r="N29">
            <v>7.17</v>
          </cell>
          <cell r="Q29">
            <v>7</v>
          </cell>
          <cell r="R29">
            <v>491.11999999999989</v>
          </cell>
          <cell r="S29">
            <v>50.190000000000005</v>
          </cell>
          <cell r="U29" t="e">
            <v>#VALUE!</v>
          </cell>
          <cell r="V29" t="e">
            <v>#VALUE!</v>
          </cell>
        </row>
        <row r="30">
          <cell r="D30">
            <v>38595</v>
          </cell>
          <cell r="F30" t="e">
            <v>#VALUE!</v>
          </cell>
          <cell r="G30" t="e">
            <v>#VALUE!</v>
          </cell>
          <cell r="H30" t="e">
            <v>#VALUE!</v>
          </cell>
          <cell r="I30" t="e">
            <v>#VALUE!</v>
          </cell>
          <cell r="K30">
            <v>70.16</v>
          </cell>
          <cell r="L30">
            <v>7.17</v>
          </cell>
          <cell r="M30">
            <v>70.16</v>
          </cell>
          <cell r="N30">
            <v>7.17</v>
          </cell>
          <cell r="Q30">
            <v>8</v>
          </cell>
          <cell r="R30">
            <v>561.27999999999986</v>
          </cell>
          <cell r="S30">
            <v>57.360000000000007</v>
          </cell>
          <cell r="U30" t="e">
            <v>#VALUE!</v>
          </cell>
          <cell r="V30" t="e">
            <v>#VALUE!</v>
          </cell>
        </row>
        <row r="31">
          <cell r="D31">
            <v>38625</v>
          </cell>
          <cell r="F31" t="e">
            <v>#VALUE!</v>
          </cell>
          <cell r="G31" t="e">
            <v>#VALUE!</v>
          </cell>
          <cell r="H31" t="e">
            <v>#VALUE!</v>
          </cell>
          <cell r="I31" t="e">
            <v>#VALUE!</v>
          </cell>
          <cell r="K31">
            <v>70.16</v>
          </cell>
          <cell r="L31">
            <v>7.17</v>
          </cell>
          <cell r="M31">
            <v>70.16</v>
          </cell>
          <cell r="N31">
            <v>7.17</v>
          </cell>
          <cell r="Q31">
            <v>9</v>
          </cell>
          <cell r="R31">
            <v>631.43999999999983</v>
          </cell>
          <cell r="S31">
            <v>64.53</v>
          </cell>
          <cell r="U31" t="e">
            <v>#VALUE!</v>
          </cell>
          <cell r="V31" t="e">
            <v>#VALUE!</v>
          </cell>
        </row>
        <row r="32">
          <cell r="D32">
            <v>38656</v>
          </cell>
          <cell r="F32" t="e">
            <v>#VALUE!</v>
          </cell>
          <cell r="G32" t="e">
            <v>#VALUE!</v>
          </cell>
          <cell r="H32" t="e">
            <v>#VALUE!</v>
          </cell>
          <cell r="I32" t="e">
            <v>#VALUE!</v>
          </cell>
          <cell r="K32">
            <v>70.16</v>
          </cell>
          <cell r="L32">
            <v>7.17</v>
          </cell>
          <cell r="M32">
            <v>70.16</v>
          </cell>
          <cell r="N32">
            <v>7.17</v>
          </cell>
          <cell r="Q32">
            <v>10</v>
          </cell>
          <cell r="R32">
            <v>701.5999999999998</v>
          </cell>
          <cell r="S32">
            <v>71.7</v>
          </cell>
          <cell r="U32" t="e">
            <v>#VALUE!</v>
          </cell>
          <cell r="V32" t="e">
            <v>#VALUE!</v>
          </cell>
        </row>
        <row r="33">
          <cell r="D33">
            <v>38686</v>
          </cell>
          <cell r="F33" t="e">
            <v>#VALUE!</v>
          </cell>
          <cell r="G33" t="e">
            <v>#VALUE!</v>
          </cell>
          <cell r="H33" t="e">
            <v>#VALUE!</v>
          </cell>
          <cell r="I33" t="e">
            <v>#VALUE!</v>
          </cell>
          <cell r="K33">
            <v>70.16</v>
          </cell>
          <cell r="L33">
            <v>7.17</v>
          </cell>
          <cell r="M33">
            <v>70.16</v>
          </cell>
          <cell r="N33">
            <v>7.17</v>
          </cell>
          <cell r="Q33">
            <v>11</v>
          </cell>
          <cell r="R33">
            <v>771.75999999999976</v>
          </cell>
          <cell r="S33">
            <v>78.87</v>
          </cell>
          <cell r="U33" t="e">
            <v>#VALUE!</v>
          </cell>
          <cell r="V33" t="e">
            <v>#VALUE!</v>
          </cell>
        </row>
        <row r="34">
          <cell r="D34">
            <v>38717</v>
          </cell>
          <cell r="F34" t="e">
            <v>#VALUE!</v>
          </cell>
          <cell r="G34" t="e">
            <v>#VALUE!</v>
          </cell>
          <cell r="H34" t="e">
            <v>#VALUE!</v>
          </cell>
          <cell r="I34" t="e">
            <v>#VALUE!</v>
          </cell>
          <cell r="K34">
            <v>70.16</v>
          </cell>
          <cell r="L34">
            <v>7.17</v>
          </cell>
          <cell r="M34">
            <v>70.16</v>
          </cell>
          <cell r="N34">
            <v>7.17</v>
          </cell>
          <cell r="Q34">
            <v>12</v>
          </cell>
          <cell r="R34">
            <v>841.91999999999973</v>
          </cell>
          <cell r="S34">
            <v>86.04</v>
          </cell>
          <cell r="U34" t="e">
            <v>#VALUE!</v>
          </cell>
          <cell r="V34" t="e">
            <v>#VALUE!</v>
          </cell>
        </row>
        <row r="35">
          <cell r="D35">
            <v>38748</v>
          </cell>
          <cell r="F35" t="e">
            <v>#VALUE!</v>
          </cell>
          <cell r="G35" t="e">
            <v>#VALUE!</v>
          </cell>
          <cell r="H35" t="e">
            <v>#VALUE!</v>
          </cell>
          <cell r="I35" t="e">
            <v>#VALUE!</v>
          </cell>
          <cell r="K35">
            <v>65.540000000000006</v>
          </cell>
          <cell r="L35">
            <v>11.58</v>
          </cell>
          <cell r="M35">
            <v>65.540000000000006</v>
          </cell>
          <cell r="N35">
            <v>11.58</v>
          </cell>
          <cell r="Q35">
            <v>1</v>
          </cell>
          <cell r="R35">
            <v>65.540000000000006</v>
          </cell>
          <cell r="S35">
            <v>11.58</v>
          </cell>
          <cell r="U35" t="e">
            <v>#VALUE!</v>
          </cell>
          <cell r="V35" t="e">
            <v>#VALUE!</v>
          </cell>
        </row>
        <row r="36">
          <cell r="D36">
            <v>38776</v>
          </cell>
          <cell r="F36" t="e">
            <v>#VALUE!</v>
          </cell>
          <cell r="G36" t="e">
            <v>#VALUE!</v>
          </cell>
          <cell r="H36" t="e">
            <v>#VALUE!</v>
          </cell>
          <cell r="I36" t="e">
            <v>#VALUE!</v>
          </cell>
          <cell r="K36">
            <v>61.93</v>
          </cell>
          <cell r="L36">
            <v>8.36</v>
          </cell>
          <cell r="M36">
            <v>63.74</v>
          </cell>
          <cell r="N36">
            <v>9.9700000000000006</v>
          </cell>
          <cell r="Q36">
            <v>2</v>
          </cell>
          <cell r="R36">
            <v>127.47</v>
          </cell>
          <cell r="S36">
            <v>19.939999999999998</v>
          </cell>
          <cell r="U36" t="e">
            <v>#VALUE!</v>
          </cell>
          <cell r="V36" t="e">
            <v>#VALUE!</v>
          </cell>
        </row>
        <row r="37">
          <cell r="D37">
            <v>38807</v>
          </cell>
          <cell r="F37" t="e">
            <v>#VALUE!</v>
          </cell>
          <cell r="G37" t="e">
            <v>#VALUE!</v>
          </cell>
          <cell r="H37" t="e">
            <v>#VALUE!</v>
          </cell>
          <cell r="I37" t="e">
            <v>#VALUE!</v>
          </cell>
          <cell r="K37">
            <v>62.97</v>
          </cell>
          <cell r="L37">
            <v>7.28</v>
          </cell>
          <cell r="M37">
            <v>63.48</v>
          </cell>
          <cell r="N37">
            <v>9.07</v>
          </cell>
          <cell r="O37">
            <v>140203</v>
          </cell>
          <cell r="Q37">
            <v>3</v>
          </cell>
          <cell r="R37">
            <v>190.44</v>
          </cell>
          <cell r="S37">
            <v>27.22</v>
          </cell>
          <cell r="U37" t="e">
            <v>#VALUE!</v>
          </cell>
          <cell r="V37" t="e">
            <v>#VALUE!</v>
          </cell>
        </row>
        <row r="38">
          <cell r="D38">
            <v>38837</v>
          </cell>
          <cell r="E38">
            <v>198611</v>
          </cell>
          <cell r="F38">
            <v>198611</v>
          </cell>
          <cell r="G38">
            <v>2631666</v>
          </cell>
          <cell r="H38" t="e">
            <v>#VALUE!</v>
          </cell>
          <cell r="I38" t="e">
            <v>#VALUE!</v>
          </cell>
          <cell r="K38">
            <v>70.16</v>
          </cell>
          <cell r="L38">
            <v>7.17</v>
          </cell>
          <cell r="M38">
            <v>65.150000000000006</v>
          </cell>
          <cell r="N38">
            <v>8.6</v>
          </cell>
          <cell r="O38">
            <v>129213</v>
          </cell>
          <cell r="P38">
            <v>137535</v>
          </cell>
          <cell r="Q38">
            <v>4</v>
          </cell>
          <cell r="R38">
            <v>260.60000000000002</v>
          </cell>
          <cell r="S38">
            <v>34.39</v>
          </cell>
          <cell r="U38">
            <v>198611</v>
          </cell>
          <cell r="V38">
            <v>2631666</v>
          </cell>
        </row>
        <row r="39">
          <cell r="D39">
            <v>38868</v>
          </cell>
          <cell r="E39">
            <v>205674</v>
          </cell>
          <cell r="F39">
            <v>205674</v>
          </cell>
          <cell r="G39">
            <v>2795519</v>
          </cell>
          <cell r="H39" t="e">
            <v>#VALUE!</v>
          </cell>
          <cell r="I39" t="e">
            <v>#VALUE!</v>
          </cell>
          <cell r="J39">
            <v>128039</v>
          </cell>
          <cell r="K39">
            <v>70.959999999999994</v>
          </cell>
          <cell r="L39">
            <v>7.34</v>
          </cell>
          <cell r="M39">
            <v>66.31</v>
          </cell>
          <cell r="N39">
            <v>8.35</v>
          </cell>
          <cell r="O39">
            <v>125065</v>
          </cell>
          <cell r="P39">
            <v>133932</v>
          </cell>
          <cell r="Q39">
            <v>5</v>
          </cell>
          <cell r="R39">
            <v>331.56</v>
          </cell>
          <cell r="S39">
            <v>41.730000000000004</v>
          </cell>
          <cell r="U39">
            <v>404285</v>
          </cell>
          <cell r="V39">
            <v>5427185</v>
          </cell>
        </row>
        <row r="40">
          <cell r="D40">
            <v>38898</v>
          </cell>
          <cell r="E40">
            <v>164573</v>
          </cell>
          <cell r="F40">
            <v>164573</v>
          </cell>
          <cell r="G40">
            <v>2894128</v>
          </cell>
          <cell r="H40">
            <v>1165284</v>
          </cell>
          <cell r="I40">
            <v>16979314</v>
          </cell>
          <cell r="J40">
            <v>129386</v>
          </cell>
          <cell r="K40">
            <v>70.959999999999994</v>
          </cell>
          <cell r="L40">
            <v>5.95</v>
          </cell>
          <cell r="M40">
            <v>67.09</v>
          </cell>
          <cell r="N40">
            <v>7.95</v>
          </cell>
          <cell r="O40">
            <v>130802</v>
          </cell>
          <cell r="P40">
            <v>133932</v>
          </cell>
          <cell r="Q40">
            <v>6</v>
          </cell>
          <cell r="R40">
            <v>402.52</v>
          </cell>
          <cell r="S40">
            <v>47.680000000000007</v>
          </cell>
          <cell r="U40">
            <v>568858</v>
          </cell>
          <cell r="V40">
            <v>8321313</v>
          </cell>
        </row>
        <row r="41">
          <cell r="D41">
            <v>38929</v>
          </cell>
          <cell r="E41">
            <v>259227</v>
          </cell>
          <cell r="F41">
            <v>259227</v>
          </cell>
          <cell r="G41">
            <v>2666730</v>
          </cell>
          <cell r="H41">
            <v>1424511</v>
          </cell>
          <cell r="I41">
            <v>19646044</v>
          </cell>
          <cell r="J41">
            <v>238366</v>
          </cell>
          <cell r="K41">
            <v>74.459999999999994</v>
          </cell>
          <cell r="L41">
            <v>5.99</v>
          </cell>
          <cell r="M41">
            <v>68.14</v>
          </cell>
          <cell r="N41">
            <v>7.67</v>
          </cell>
          <cell r="O41">
            <v>132939</v>
          </cell>
          <cell r="P41">
            <v>133009</v>
          </cell>
          <cell r="Q41">
            <v>7</v>
          </cell>
          <cell r="R41">
            <v>476.97999999999996</v>
          </cell>
          <cell r="S41">
            <v>53.670000000000009</v>
          </cell>
          <cell r="U41">
            <v>259227</v>
          </cell>
          <cell r="V41">
            <v>2666730</v>
          </cell>
          <cell r="X41">
            <v>131580</v>
          </cell>
          <cell r="Y41">
            <v>147926</v>
          </cell>
        </row>
        <row r="42">
          <cell r="D42">
            <v>38960</v>
          </cell>
          <cell r="E42">
            <v>281617</v>
          </cell>
          <cell r="F42">
            <v>281617</v>
          </cell>
          <cell r="G42" t="e">
            <v>#VALUE!</v>
          </cell>
          <cell r="H42">
            <v>1706128</v>
          </cell>
          <cell r="I42" t="e">
            <v>#VALUE!</v>
          </cell>
          <cell r="J42">
            <v>307923</v>
          </cell>
          <cell r="K42">
            <v>73.08</v>
          </cell>
          <cell r="L42">
            <v>7.04</v>
          </cell>
          <cell r="M42">
            <v>68.760000000000005</v>
          </cell>
          <cell r="N42">
            <v>7.59</v>
          </cell>
          <cell r="Q42">
            <v>8</v>
          </cell>
          <cell r="R42">
            <v>550.05999999999995</v>
          </cell>
          <cell r="S42">
            <v>60.710000000000008</v>
          </cell>
          <cell r="U42">
            <v>540844</v>
          </cell>
          <cell r="V42" t="e">
            <v>#VALUE!</v>
          </cell>
          <cell r="Y42">
            <v>168337</v>
          </cell>
        </row>
        <row r="43">
          <cell r="D43">
            <v>38990</v>
          </cell>
          <cell r="E43">
            <v>255970</v>
          </cell>
          <cell r="F43">
            <v>255970</v>
          </cell>
          <cell r="G43" t="e">
            <v>#VALUE!</v>
          </cell>
          <cell r="H43">
            <v>1962098</v>
          </cell>
          <cell r="I43" t="e">
            <v>#VALUE!</v>
          </cell>
          <cell r="J43">
            <v>323888</v>
          </cell>
          <cell r="K43">
            <v>63.9</v>
          </cell>
          <cell r="L43">
            <v>6.82</v>
          </cell>
          <cell r="M43">
            <v>68.22</v>
          </cell>
          <cell r="N43">
            <v>7.5</v>
          </cell>
          <cell r="Q43">
            <v>9</v>
          </cell>
          <cell r="R43">
            <v>613.95999999999992</v>
          </cell>
          <cell r="S43">
            <v>67.53</v>
          </cell>
          <cell r="U43">
            <v>796814</v>
          </cell>
          <cell r="V43" t="e">
            <v>#VALUE!</v>
          </cell>
          <cell r="Y43">
            <v>185431</v>
          </cell>
        </row>
        <row r="44">
          <cell r="D44">
            <v>39021</v>
          </cell>
          <cell r="E44">
            <v>242673</v>
          </cell>
          <cell r="F44">
            <v>242673</v>
          </cell>
          <cell r="G44" t="e">
            <v>#VALUE!</v>
          </cell>
          <cell r="H44">
            <v>2204771</v>
          </cell>
          <cell r="I44" t="e">
            <v>#VALUE!</v>
          </cell>
          <cell r="J44">
            <v>309899</v>
          </cell>
          <cell r="K44">
            <v>59.14</v>
          </cell>
          <cell r="L44">
            <v>4.2</v>
          </cell>
          <cell r="M44">
            <v>67.31</v>
          </cell>
          <cell r="N44">
            <v>7.17</v>
          </cell>
          <cell r="Q44">
            <v>10</v>
          </cell>
          <cell r="R44">
            <v>673.09999999999991</v>
          </cell>
          <cell r="S44">
            <v>71.73</v>
          </cell>
          <cell r="U44">
            <v>242673</v>
          </cell>
          <cell r="V44" t="e">
            <v>#VALUE!</v>
          </cell>
          <cell r="Y44">
            <v>198123</v>
          </cell>
        </row>
        <row r="45">
          <cell r="D45">
            <v>39051</v>
          </cell>
          <cell r="E45">
            <v>238396</v>
          </cell>
          <cell r="F45">
            <v>238396</v>
          </cell>
          <cell r="G45" t="e">
            <v>#VALUE!</v>
          </cell>
          <cell r="H45">
            <v>2443167</v>
          </cell>
          <cell r="I45" t="e">
            <v>#VALUE!</v>
          </cell>
          <cell r="J45">
            <v>315156</v>
          </cell>
          <cell r="K45">
            <v>59.4</v>
          </cell>
          <cell r="L45">
            <v>7.1529999999999996</v>
          </cell>
          <cell r="M45">
            <v>66.59</v>
          </cell>
          <cell r="N45">
            <v>7.17</v>
          </cell>
          <cell r="Q45">
            <v>11</v>
          </cell>
          <cell r="R45">
            <v>732.49999999999989</v>
          </cell>
          <cell r="S45">
            <v>78.88300000000001</v>
          </cell>
          <cell r="U45">
            <v>481069</v>
          </cell>
          <cell r="V45" t="e">
            <v>#VALUE!</v>
          </cell>
          <cell r="Y45">
            <v>208635</v>
          </cell>
        </row>
        <row r="46">
          <cell r="D46">
            <v>39082</v>
          </cell>
          <cell r="E46">
            <v>260192</v>
          </cell>
          <cell r="F46">
            <v>260192</v>
          </cell>
          <cell r="G46" t="e">
            <v>#VALUE!</v>
          </cell>
          <cell r="H46">
            <v>2703359</v>
          </cell>
          <cell r="I46" t="e">
            <v>#VALUE!</v>
          </cell>
          <cell r="J46">
            <v>328351</v>
          </cell>
          <cell r="K46">
            <v>62.09</v>
          </cell>
          <cell r="L46">
            <v>8.3179999999999996</v>
          </cell>
          <cell r="M46">
            <v>66.22</v>
          </cell>
          <cell r="N46">
            <v>7.27</v>
          </cell>
          <cell r="Q46">
            <v>12</v>
          </cell>
          <cell r="R46">
            <v>794.58999999999992</v>
          </cell>
          <cell r="S46">
            <v>87.201000000000008</v>
          </cell>
          <cell r="U46">
            <v>741261</v>
          </cell>
          <cell r="V46" t="e">
            <v>#VALUE!</v>
          </cell>
          <cell r="Y46">
            <v>218803</v>
          </cell>
        </row>
        <row r="47">
          <cell r="D47">
            <v>39113</v>
          </cell>
          <cell r="E47">
            <v>246557</v>
          </cell>
          <cell r="F47">
            <v>246557</v>
          </cell>
          <cell r="G47" t="e">
            <v>#VALUE!</v>
          </cell>
          <cell r="H47">
            <v>246557</v>
          </cell>
          <cell r="I47" t="e">
            <v>#VALUE!</v>
          </cell>
          <cell r="J47">
            <v>322159</v>
          </cell>
          <cell r="K47">
            <v>54.67</v>
          </cell>
          <cell r="L47">
            <v>5.8390000000000004</v>
          </cell>
          <cell r="M47">
            <v>54.67</v>
          </cell>
          <cell r="N47">
            <v>5.84</v>
          </cell>
          <cell r="Q47">
            <v>1</v>
          </cell>
          <cell r="R47">
            <v>54.67</v>
          </cell>
          <cell r="S47">
            <v>5.8390000000000004</v>
          </cell>
          <cell r="U47">
            <v>246557</v>
          </cell>
          <cell r="V47" t="e">
            <v>#VALUE!</v>
          </cell>
          <cell r="W47">
            <v>170670000</v>
          </cell>
          <cell r="Y47">
            <v>322159</v>
          </cell>
        </row>
        <row r="48">
          <cell r="D48">
            <v>39141</v>
          </cell>
          <cell r="E48">
            <v>221235</v>
          </cell>
          <cell r="F48">
            <v>221235</v>
          </cell>
          <cell r="G48" t="e">
            <v>#VALUE!</v>
          </cell>
          <cell r="H48">
            <v>467792</v>
          </cell>
          <cell r="I48" t="e">
            <v>#VALUE!</v>
          </cell>
          <cell r="J48">
            <v>312785</v>
          </cell>
          <cell r="K48">
            <v>59.39</v>
          </cell>
          <cell r="L48">
            <v>6.9169999999999998</v>
          </cell>
          <cell r="M48">
            <v>57.03</v>
          </cell>
          <cell r="N48">
            <v>6.38</v>
          </cell>
          <cell r="Q48">
            <v>2</v>
          </cell>
          <cell r="R48">
            <v>114.06</v>
          </cell>
          <cell r="S48">
            <v>12.756</v>
          </cell>
          <cell r="U48">
            <v>467792</v>
          </cell>
          <cell r="V48" t="e">
            <v>#VALUE!</v>
          </cell>
          <cell r="W48">
            <v>170670000</v>
          </cell>
          <cell r="Y48">
            <v>317711</v>
          </cell>
        </row>
        <row r="49">
          <cell r="D49">
            <v>39172</v>
          </cell>
          <cell r="E49">
            <v>280103</v>
          </cell>
          <cell r="F49">
            <v>280103</v>
          </cell>
          <cell r="G49" t="e">
            <v>#VALUE!</v>
          </cell>
          <cell r="H49">
            <v>747895</v>
          </cell>
          <cell r="I49" t="e">
            <v>#VALUE!</v>
          </cell>
          <cell r="J49">
            <v>331252</v>
          </cell>
          <cell r="K49">
            <v>60.74</v>
          </cell>
          <cell r="L49">
            <v>7.55</v>
          </cell>
          <cell r="M49">
            <v>58.27</v>
          </cell>
          <cell r="N49">
            <v>6.77</v>
          </cell>
          <cell r="Q49">
            <v>3</v>
          </cell>
          <cell r="R49">
            <v>174.8</v>
          </cell>
          <cell r="S49">
            <v>20.306000000000001</v>
          </cell>
          <cell r="U49">
            <v>747895</v>
          </cell>
          <cell r="V49" t="e">
            <v>#VALUE!</v>
          </cell>
          <cell r="W49">
            <v>167306000</v>
          </cell>
          <cell r="Y49">
            <v>322375</v>
          </cell>
        </row>
        <row r="50">
          <cell r="D50">
            <v>39202</v>
          </cell>
          <cell r="E50" t="e">
            <v>#VALUE!</v>
          </cell>
          <cell r="F50" t="e">
            <v>#VALUE!</v>
          </cell>
          <cell r="G50" t="e">
            <v>#VALUE!</v>
          </cell>
          <cell r="H50" t="e">
            <v>#VALUE!</v>
          </cell>
          <cell r="I50" t="e">
            <v>#VALUE!</v>
          </cell>
          <cell r="J50">
            <v>325205</v>
          </cell>
          <cell r="K50">
            <v>64.040000000000006</v>
          </cell>
          <cell r="L50">
            <v>7.56</v>
          </cell>
          <cell r="M50">
            <v>59.71</v>
          </cell>
          <cell r="N50">
            <v>6.97</v>
          </cell>
          <cell r="Q50">
            <v>4</v>
          </cell>
          <cell r="R50">
            <v>238.84000000000003</v>
          </cell>
          <cell r="S50">
            <v>27.866</v>
          </cell>
          <cell r="U50" t="e">
            <v>#VALUE!</v>
          </cell>
          <cell r="V50" t="e">
            <v>#VALUE!</v>
          </cell>
          <cell r="W50">
            <v>167306000</v>
          </cell>
          <cell r="Y50">
            <v>323083</v>
          </cell>
        </row>
        <row r="51">
          <cell r="D51">
            <v>39233</v>
          </cell>
          <cell r="F51" t="e">
            <v>#VALUE!</v>
          </cell>
          <cell r="G51" t="e">
            <v>#VALUE!</v>
          </cell>
          <cell r="H51" t="e">
            <v>#VALUE!</v>
          </cell>
          <cell r="I51" t="e">
            <v>#VALUE!</v>
          </cell>
          <cell r="J51">
            <v>317297</v>
          </cell>
          <cell r="K51">
            <v>63.5</v>
          </cell>
          <cell r="L51">
            <v>7.51</v>
          </cell>
          <cell r="M51">
            <v>60.47</v>
          </cell>
          <cell r="N51">
            <v>7.08</v>
          </cell>
          <cell r="Q51">
            <v>5</v>
          </cell>
          <cell r="R51">
            <v>302.34000000000003</v>
          </cell>
          <cell r="S51">
            <v>35.375999999999998</v>
          </cell>
          <cell r="U51" t="e">
            <v>#VALUE!</v>
          </cell>
          <cell r="V51" t="e">
            <v>#VALUE!</v>
          </cell>
          <cell r="Y51">
            <v>321895</v>
          </cell>
        </row>
        <row r="52">
          <cell r="D52">
            <v>39263</v>
          </cell>
          <cell r="F52" t="e">
            <v>#VALUE!</v>
          </cell>
          <cell r="G52" t="e">
            <v>#VALUE!</v>
          </cell>
          <cell r="H52" t="e">
            <v>#VALUE!</v>
          </cell>
          <cell r="I52" t="e">
            <v>#VALUE!</v>
          </cell>
          <cell r="J52">
            <v>328715</v>
          </cell>
          <cell r="K52">
            <v>67.53</v>
          </cell>
          <cell r="L52">
            <v>7.59</v>
          </cell>
          <cell r="M52">
            <v>61.65</v>
          </cell>
          <cell r="N52">
            <v>7.16</v>
          </cell>
          <cell r="Q52">
            <v>6</v>
          </cell>
          <cell r="R52">
            <v>369.87</v>
          </cell>
          <cell r="S52">
            <v>42.965999999999994</v>
          </cell>
          <cell r="U52" t="e">
            <v>#VALUE!</v>
          </cell>
          <cell r="V52" t="e">
            <v>#VALUE!</v>
          </cell>
          <cell r="Y52">
            <v>323026</v>
          </cell>
        </row>
        <row r="53">
          <cell r="D53">
            <v>39294</v>
          </cell>
          <cell r="F53" t="e">
            <v>#VALUE!</v>
          </cell>
          <cell r="G53" t="e">
            <v>#VALUE!</v>
          </cell>
          <cell r="H53" t="e">
            <v>#VALUE!</v>
          </cell>
          <cell r="I53" t="e">
            <v>#VALUE!</v>
          </cell>
          <cell r="J53">
            <v>325340</v>
          </cell>
          <cell r="K53">
            <v>74.150000000000006</v>
          </cell>
          <cell r="L53">
            <v>6.93</v>
          </cell>
          <cell r="M53">
            <v>63.43</v>
          </cell>
          <cell r="N53">
            <v>7.13</v>
          </cell>
          <cell r="Q53">
            <v>7</v>
          </cell>
          <cell r="R53">
            <v>444.02</v>
          </cell>
          <cell r="S53">
            <v>49.895999999999994</v>
          </cell>
          <cell r="U53" t="e">
            <v>#VALUE!</v>
          </cell>
          <cell r="V53" t="e">
            <v>#VALUE!</v>
          </cell>
          <cell r="Y53">
            <v>323364</v>
          </cell>
        </row>
        <row r="54">
          <cell r="D54">
            <v>39325</v>
          </cell>
          <cell r="F54" t="e">
            <v>#VALUE!</v>
          </cell>
          <cell r="G54" t="e">
            <v>#VALUE!</v>
          </cell>
          <cell r="H54" t="e">
            <v>#VALUE!</v>
          </cell>
          <cell r="I54" t="e">
            <v>#VALUE!</v>
          </cell>
          <cell r="J54">
            <v>324157</v>
          </cell>
          <cell r="K54">
            <v>72.33</v>
          </cell>
          <cell r="L54">
            <v>6.11</v>
          </cell>
          <cell r="M54">
            <v>64.540000000000006</v>
          </cell>
          <cell r="N54">
            <v>7</v>
          </cell>
          <cell r="Q54">
            <v>8</v>
          </cell>
          <cell r="R54">
            <v>516.35</v>
          </cell>
          <cell r="S54">
            <v>56.005999999999993</v>
          </cell>
          <cell r="U54" t="e">
            <v>#VALUE!</v>
          </cell>
          <cell r="V54" t="e">
            <v>#VALUE!</v>
          </cell>
          <cell r="Y54">
            <v>323465</v>
          </cell>
        </row>
        <row r="55">
          <cell r="D55">
            <v>39355</v>
          </cell>
          <cell r="F55" t="e">
            <v>#VALUE!</v>
          </cell>
          <cell r="G55" t="e">
            <v>#VALUE!</v>
          </cell>
          <cell r="H55" t="e">
            <v>#VALUE!</v>
          </cell>
          <cell r="I55" t="e">
            <v>#VALUE!</v>
          </cell>
          <cell r="J55">
            <v>330699</v>
          </cell>
          <cell r="K55">
            <v>79.63</v>
          </cell>
          <cell r="L55">
            <v>5.43</v>
          </cell>
          <cell r="M55">
            <v>66.22</v>
          </cell>
          <cell r="N55">
            <v>6.83</v>
          </cell>
          <cell r="Q55">
            <v>9</v>
          </cell>
          <cell r="R55">
            <v>595.98</v>
          </cell>
          <cell r="S55">
            <v>61.435999999999993</v>
          </cell>
          <cell r="U55" t="e">
            <v>#VALUE!</v>
          </cell>
          <cell r="V55" t="e">
            <v>#VALUE!</v>
          </cell>
          <cell r="Y55">
            <v>324260</v>
          </cell>
        </row>
        <row r="56">
          <cell r="D56">
            <v>39386</v>
          </cell>
          <cell r="F56" t="e">
            <v>#VALUE!</v>
          </cell>
          <cell r="G56" t="e">
            <v>#VALUE!</v>
          </cell>
          <cell r="H56" t="e">
            <v>#VALUE!</v>
          </cell>
          <cell r="I56" t="e">
            <v>#VALUE!</v>
          </cell>
          <cell r="J56">
            <v>335512</v>
          </cell>
          <cell r="K56">
            <v>85.66</v>
          </cell>
          <cell r="L56">
            <v>6.42</v>
          </cell>
          <cell r="M56">
            <v>68.16</v>
          </cell>
          <cell r="N56">
            <v>6.79</v>
          </cell>
          <cell r="Q56">
            <v>10</v>
          </cell>
          <cell r="R56">
            <v>681.64</v>
          </cell>
          <cell r="S56">
            <v>67.855999999999995</v>
          </cell>
          <cell r="U56" t="e">
            <v>#VALUE!</v>
          </cell>
          <cell r="V56" t="e">
            <v>#VALUE!</v>
          </cell>
          <cell r="Y56">
            <v>325407</v>
          </cell>
        </row>
        <row r="57">
          <cell r="D57">
            <v>39416</v>
          </cell>
          <cell r="F57" t="e">
            <v>#VALUE!</v>
          </cell>
          <cell r="G57" t="e">
            <v>#VALUE!</v>
          </cell>
          <cell r="H57" t="e">
            <v>#VALUE!</v>
          </cell>
          <cell r="I57" t="e">
            <v>#VALUE!</v>
          </cell>
          <cell r="J57">
            <v>337730</v>
          </cell>
          <cell r="K57">
            <v>94.45</v>
          </cell>
          <cell r="L57">
            <v>7.27</v>
          </cell>
          <cell r="M57">
            <v>70.55</v>
          </cell>
          <cell r="N57">
            <v>6.83</v>
          </cell>
          <cell r="Q57">
            <v>11</v>
          </cell>
          <cell r="R57">
            <v>776.09</v>
          </cell>
          <cell r="S57">
            <v>75.125999999999991</v>
          </cell>
          <cell r="U57" t="e">
            <v>#VALUE!</v>
          </cell>
          <cell r="V57" t="e">
            <v>#VALUE!</v>
          </cell>
          <cell r="Y57">
            <v>326514</v>
          </cell>
        </row>
        <row r="58">
          <cell r="D58">
            <v>39447</v>
          </cell>
          <cell r="F58" t="e">
            <v>#VALUE!</v>
          </cell>
          <cell r="G58" t="e">
            <v>#VALUE!</v>
          </cell>
          <cell r="H58" t="e">
            <v>#VALUE!</v>
          </cell>
          <cell r="I58" t="e">
            <v>#VALUE!</v>
          </cell>
          <cell r="K58">
            <v>62.97</v>
          </cell>
          <cell r="L58">
            <v>7.28</v>
          </cell>
          <cell r="M58">
            <v>69.92</v>
          </cell>
          <cell r="N58">
            <v>6.87</v>
          </cell>
          <cell r="Q58">
            <v>12</v>
          </cell>
          <cell r="R58">
            <v>839.06000000000006</v>
          </cell>
          <cell r="S58">
            <v>82.405999999999992</v>
          </cell>
          <cell r="U58" t="e">
            <v>#VALUE!</v>
          </cell>
          <cell r="V58" t="e">
            <v>#VALUE!</v>
          </cell>
        </row>
        <row r="59">
          <cell r="D59">
            <v>39478</v>
          </cell>
          <cell r="F59" t="e">
            <v>#VALUE!</v>
          </cell>
          <cell r="G59" t="e">
            <v>#VALUE!</v>
          </cell>
          <cell r="H59" t="e">
            <v>#VALUE!</v>
          </cell>
          <cell r="I59" t="e">
            <v>#VALUE!</v>
          </cell>
          <cell r="K59">
            <v>62.97</v>
          </cell>
          <cell r="L59">
            <v>7.28</v>
          </cell>
          <cell r="M59">
            <v>62.97</v>
          </cell>
          <cell r="N59">
            <v>7.28</v>
          </cell>
          <cell r="Q59">
            <v>1</v>
          </cell>
          <cell r="R59">
            <v>62.97</v>
          </cell>
          <cell r="S59">
            <v>7.28</v>
          </cell>
          <cell r="U59" t="e">
            <v>#VALUE!</v>
          </cell>
          <cell r="V59" t="e">
            <v>#VALUE!</v>
          </cell>
        </row>
        <row r="60">
          <cell r="D60">
            <v>39507</v>
          </cell>
          <cell r="F60" t="e">
            <v>#VALUE!</v>
          </cell>
          <cell r="G60" t="e">
            <v>#VALUE!</v>
          </cell>
          <cell r="H60" t="e">
            <v>#VALUE!</v>
          </cell>
          <cell r="I60" t="e">
            <v>#VALUE!</v>
          </cell>
          <cell r="K60">
            <v>62.97</v>
          </cell>
          <cell r="L60">
            <v>7.28</v>
          </cell>
          <cell r="M60">
            <v>62.97</v>
          </cell>
          <cell r="N60">
            <v>7.28</v>
          </cell>
          <cell r="Q60">
            <v>2</v>
          </cell>
          <cell r="R60">
            <v>125.94</v>
          </cell>
          <cell r="S60">
            <v>14.56</v>
          </cell>
          <cell r="U60" t="e">
            <v>#VALUE!</v>
          </cell>
          <cell r="V60" t="e">
            <v>#VALUE!</v>
          </cell>
        </row>
        <row r="61">
          <cell r="D61">
            <v>39538</v>
          </cell>
          <cell r="F61" t="e">
            <v>#VALUE!</v>
          </cell>
          <cell r="G61" t="e">
            <v>#VALUE!</v>
          </cell>
          <cell r="H61" t="e">
            <v>#VALUE!</v>
          </cell>
          <cell r="I61" t="e">
            <v>#VALUE!</v>
          </cell>
          <cell r="K61">
            <v>62.97</v>
          </cell>
          <cell r="L61">
            <v>7.28</v>
          </cell>
          <cell r="M61">
            <v>62.97</v>
          </cell>
          <cell r="N61">
            <v>7.28</v>
          </cell>
          <cell r="Q61">
            <v>3</v>
          </cell>
          <cell r="R61">
            <v>188.91</v>
          </cell>
          <cell r="S61">
            <v>21.84</v>
          </cell>
          <cell r="U61" t="e">
            <v>#VALUE!</v>
          </cell>
          <cell r="V61" t="e">
            <v>#VALUE!</v>
          </cell>
        </row>
        <row r="62">
          <cell r="D62">
            <v>39568</v>
          </cell>
          <cell r="F62" t="e">
            <v>#VALUE!</v>
          </cell>
          <cell r="G62" t="e">
            <v>#VALUE!</v>
          </cell>
          <cell r="H62" t="e">
            <v>#VALUE!</v>
          </cell>
          <cell r="I62" t="e">
            <v>#VALUE!</v>
          </cell>
          <cell r="K62">
            <v>62.97</v>
          </cell>
          <cell r="L62">
            <v>7.28</v>
          </cell>
          <cell r="M62">
            <v>62.97</v>
          </cell>
          <cell r="N62">
            <v>7.28</v>
          </cell>
          <cell r="Q62">
            <v>4</v>
          </cell>
          <cell r="R62">
            <v>251.88</v>
          </cell>
          <cell r="S62">
            <v>29.12</v>
          </cell>
          <cell r="U62" t="e">
            <v>#VALUE!</v>
          </cell>
          <cell r="V62" t="e">
            <v>#VALUE!</v>
          </cell>
        </row>
        <row r="63">
          <cell r="D63">
            <v>39599</v>
          </cell>
          <cell r="F63" t="e">
            <v>#VALUE!</v>
          </cell>
          <cell r="G63" t="e">
            <v>#VALUE!</v>
          </cell>
          <cell r="H63" t="e">
            <v>#VALUE!</v>
          </cell>
          <cell r="I63" t="e">
            <v>#VALUE!</v>
          </cell>
          <cell r="K63">
            <v>62.97</v>
          </cell>
          <cell r="L63">
            <v>7.28</v>
          </cell>
          <cell r="M63">
            <v>62.97</v>
          </cell>
          <cell r="N63">
            <v>7.28</v>
          </cell>
          <cell r="Q63">
            <v>5</v>
          </cell>
          <cell r="R63">
            <v>314.85000000000002</v>
          </cell>
          <cell r="S63">
            <v>36.4</v>
          </cell>
          <cell r="U63" t="e">
            <v>#VALUE!</v>
          </cell>
          <cell r="V63" t="e">
            <v>#VALUE!</v>
          </cell>
        </row>
        <row r="64">
          <cell r="D64">
            <v>39629</v>
          </cell>
          <cell r="F64" t="e">
            <v>#VALUE!</v>
          </cell>
          <cell r="G64" t="e">
            <v>#VALUE!</v>
          </cell>
          <cell r="H64" t="e">
            <v>#VALUE!</v>
          </cell>
          <cell r="I64" t="e">
            <v>#VALUE!</v>
          </cell>
          <cell r="K64">
            <v>62.97</v>
          </cell>
          <cell r="L64">
            <v>7.28</v>
          </cell>
          <cell r="M64">
            <v>62.97</v>
          </cell>
          <cell r="N64">
            <v>7.28</v>
          </cell>
          <cell r="Q64">
            <v>6</v>
          </cell>
          <cell r="R64">
            <v>377.82000000000005</v>
          </cell>
          <cell r="S64">
            <v>43.68</v>
          </cell>
          <cell r="U64" t="e">
            <v>#VALUE!</v>
          </cell>
          <cell r="V64" t="e">
            <v>#VALUE!</v>
          </cell>
        </row>
        <row r="65">
          <cell r="D65">
            <v>39660</v>
          </cell>
          <cell r="F65" t="e">
            <v>#VALUE!</v>
          </cell>
          <cell r="G65" t="e">
            <v>#VALUE!</v>
          </cell>
          <cell r="H65" t="e">
            <v>#VALUE!</v>
          </cell>
          <cell r="I65" t="e">
            <v>#VALUE!</v>
          </cell>
          <cell r="K65">
            <v>62.97</v>
          </cell>
          <cell r="L65">
            <v>7.28</v>
          </cell>
          <cell r="M65">
            <v>62.97</v>
          </cell>
          <cell r="N65">
            <v>7.28</v>
          </cell>
          <cell r="Q65">
            <v>7</v>
          </cell>
          <cell r="R65">
            <v>440.79000000000008</v>
          </cell>
          <cell r="S65">
            <v>50.96</v>
          </cell>
          <cell r="U65" t="e">
            <v>#VALUE!</v>
          </cell>
          <cell r="V65" t="e">
            <v>#VALUE!</v>
          </cell>
        </row>
        <row r="66">
          <cell r="D66">
            <v>39691</v>
          </cell>
          <cell r="F66" t="e">
            <v>#VALUE!</v>
          </cell>
          <cell r="G66" t="e">
            <v>#VALUE!</v>
          </cell>
          <cell r="H66" t="e">
            <v>#VALUE!</v>
          </cell>
          <cell r="I66" t="e">
            <v>#VALUE!</v>
          </cell>
          <cell r="K66">
            <v>62.97</v>
          </cell>
          <cell r="L66">
            <v>7.28</v>
          </cell>
          <cell r="M66">
            <v>62.97</v>
          </cell>
          <cell r="N66">
            <v>7.28</v>
          </cell>
          <cell r="Q66">
            <v>8</v>
          </cell>
          <cell r="R66">
            <v>503.7600000000001</v>
          </cell>
          <cell r="S66">
            <v>58.24</v>
          </cell>
          <cell r="U66" t="e">
            <v>#VALUE!</v>
          </cell>
          <cell r="V66" t="e">
            <v>#VALUE!</v>
          </cell>
        </row>
        <row r="67">
          <cell r="D67">
            <v>39721</v>
          </cell>
          <cell r="F67" t="e">
            <v>#VALUE!</v>
          </cell>
          <cell r="G67" t="e">
            <v>#VALUE!</v>
          </cell>
          <cell r="H67" t="e">
            <v>#VALUE!</v>
          </cell>
          <cell r="I67" t="e">
            <v>#VALUE!</v>
          </cell>
          <cell r="K67">
            <v>62.97</v>
          </cell>
          <cell r="L67">
            <v>7.28</v>
          </cell>
          <cell r="M67">
            <v>62.97</v>
          </cell>
          <cell r="N67">
            <v>7.28</v>
          </cell>
          <cell r="Q67">
            <v>9</v>
          </cell>
          <cell r="R67">
            <v>566.73000000000013</v>
          </cell>
          <cell r="S67">
            <v>65.52</v>
          </cell>
          <cell r="U67" t="e">
            <v>#VALUE!</v>
          </cell>
          <cell r="V67" t="e">
            <v>#VALUE!</v>
          </cell>
        </row>
        <row r="68">
          <cell r="D68">
            <v>39752</v>
          </cell>
          <cell r="F68" t="e">
            <v>#VALUE!</v>
          </cell>
          <cell r="G68" t="e">
            <v>#VALUE!</v>
          </cell>
          <cell r="H68" t="e">
            <v>#VALUE!</v>
          </cell>
          <cell r="I68" t="e">
            <v>#VALUE!</v>
          </cell>
          <cell r="K68">
            <v>62.97</v>
          </cell>
          <cell r="L68">
            <v>7.28</v>
          </cell>
          <cell r="M68">
            <v>62.97</v>
          </cell>
          <cell r="N68">
            <v>7.28</v>
          </cell>
          <cell r="Q68">
            <v>10</v>
          </cell>
          <cell r="R68">
            <v>629.70000000000016</v>
          </cell>
          <cell r="S68">
            <v>72.8</v>
          </cell>
          <cell r="U68" t="e">
            <v>#VALUE!</v>
          </cell>
          <cell r="V68" t="e">
            <v>#VALUE!</v>
          </cell>
        </row>
        <row r="69">
          <cell r="D69">
            <v>39782</v>
          </cell>
          <cell r="F69" t="e">
            <v>#VALUE!</v>
          </cell>
          <cell r="G69" t="e">
            <v>#VALUE!</v>
          </cell>
          <cell r="H69" t="e">
            <v>#VALUE!</v>
          </cell>
          <cell r="I69" t="e">
            <v>#VALUE!</v>
          </cell>
          <cell r="K69">
            <v>62.97</v>
          </cell>
          <cell r="L69">
            <v>7.28</v>
          </cell>
          <cell r="M69">
            <v>62.97</v>
          </cell>
          <cell r="N69">
            <v>7.28</v>
          </cell>
          <cell r="Q69">
            <v>11</v>
          </cell>
          <cell r="R69">
            <v>692.67000000000019</v>
          </cell>
          <cell r="S69">
            <v>80.08</v>
          </cell>
          <cell r="U69" t="e">
            <v>#VALUE!</v>
          </cell>
          <cell r="V69" t="e">
            <v>#VALUE!</v>
          </cell>
        </row>
        <row r="70">
          <cell r="D70">
            <v>39813</v>
          </cell>
          <cell r="F70" t="e">
            <v>#VALUE!</v>
          </cell>
          <cell r="G70" t="e">
            <v>#VALUE!</v>
          </cell>
          <cell r="H70" t="e">
            <v>#VALUE!</v>
          </cell>
          <cell r="I70" t="e">
            <v>#VALUE!</v>
          </cell>
          <cell r="K70">
            <v>62.97</v>
          </cell>
          <cell r="L70">
            <v>7.28</v>
          </cell>
          <cell r="M70">
            <v>62.97</v>
          </cell>
          <cell r="N70">
            <v>7.28</v>
          </cell>
          <cell r="Q70">
            <v>12</v>
          </cell>
          <cell r="R70">
            <v>755.64000000000021</v>
          </cell>
          <cell r="S70">
            <v>87.36</v>
          </cell>
          <cell r="U70" t="e">
            <v>#VALUE!</v>
          </cell>
          <cell r="V70" t="e">
            <v>#VALUE!</v>
          </cell>
        </row>
        <row r="71">
          <cell r="D71">
            <v>39844</v>
          </cell>
          <cell r="F71" t="e">
            <v>#VALUE!</v>
          </cell>
          <cell r="G71" t="e">
            <v>#VALUE!</v>
          </cell>
          <cell r="H71" t="e">
            <v>#VALUE!</v>
          </cell>
          <cell r="I71" t="e">
            <v>#VALUE!</v>
          </cell>
          <cell r="K71">
            <v>62.97</v>
          </cell>
          <cell r="L71">
            <v>7.28</v>
          </cell>
          <cell r="M71">
            <v>62.97</v>
          </cell>
          <cell r="N71">
            <v>7.28</v>
          </cell>
          <cell r="Q71">
            <v>1</v>
          </cell>
          <cell r="R71">
            <v>62.97</v>
          </cell>
          <cell r="S71">
            <v>7.28</v>
          </cell>
          <cell r="U71" t="e">
            <v>#VALUE!</v>
          </cell>
          <cell r="V71" t="e">
            <v>#VALUE!</v>
          </cell>
        </row>
        <row r="72">
          <cell r="D72">
            <v>39872</v>
          </cell>
          <cell r="F72" t="e">
            <v>#VALUE!</v>
          </cell>
          <cell r="G72" t="e">
            <v>#VALUE!</v>
          </cell>
          <cell r="H72" t="e">
            <v>#VALUE!</v>
          </cell>
          <cell r="I72" t="e">
            <v>#VALUE!</v>
          </cell>
          <cell r="K72">
            <v>62.97</v>
          </cell>
          <cell r="L72">
            <v>7.28</v>
          </cell>
          <cell r="M72">
            <v>62.97</v>
          </cell>
          <cell r="N72">
            <v>7.28</v>
          </cell>
          <cell r="Q72">
            <v>2</v>
          </cell>
          <cell r="R72">
            <v>125.94</v>
          </cell>
          <cell r="S72">
            <v>14.56</v>
          </cell>
          <cell r="U72" t="e">
            <v>#VALUE!</v>
          </cell>
          <cell r="V72" t="e">
            <v>#VALUE!</v>
          </cell>
        </row>
        <row r="73">
          <cell r="D73">
            <v>39903</v>
          </cell>
          <cell r="F73" t="e">
            <v>#VALUE!</v>
          </cell>
          <cell r="G73" t="e">
            <v>#VALUE!</v>
          </cell>
          <cell r="H73" t="e">
            <v>#VALUE!</v>
          </cell>
          <cell r="I73" t="e">
            <v>#VALUE!</v>
          </cell>
          <cell r="K73">
            <v>62.97</v>
          </cell>
          <cell r="L73">
            <v>7.28</v>
          </cell>
          <cell r="M73">
            <v>62.97</v>
          </cell>
          <cell r="N73">
            <v>7.28</v>
          </cell>
          <cell r="Q73">
            <v>3</v>
          </cell>
          <cell r="R73">
            <v>188.91</v>
          </cell>
          <cell r="S73">
            <v>21.84</v>
          </cell>
          <cell r="U73" t="e">
            <v>#VALUE!</v>
          </cell>
          <cell r="V73" t="e">
            <v>#VALUE!</v>
          </cell>
        </row>
        <row r="74">
          <cell r="D74">
            <v>39933</v>
          </cell>
          <cell r="F74" t="e">
            <v>#VALUE!</v>
          </cell>
          <cell r="G74" t="e">
            <v>#VALUE!</v>
          </cell>
          <cell r="H74" t="e">
            <v>#VALUE!</v>
          </cell>
          <cell r="I74" t="e">
            <v>#VALUE!</v>
          </cell>
          <cell r="K74">
            <v>62.97</v>
          </cell>
          <cell r="L74">
            <v>7.28</v>
          </cell>
          <cell r="M74">
            <v>62.97</v>
          </cell>
          <cell r="N74">
            <v>7.28</v>
          </cell>
          <cell r="Q74">
            <v>4</v>
          </cell>
          <cell r="R74">
            <v>251.88</v>
          </cell>
          <cell r="S74">
            <v>29.12</v>
          </cell>
          <cell r="U74" t="e">
            <v>#VALUE!</v>
          </cell>
          <cell r="V74" t="e">
            <v>#VALUE!</v>
          </cell>
        </row>
        <row r="75">
          <cell r="D75">
            <v>39964</v>
          </cell>
          <cell r="F75" t="e">
            <v>#VALUE!</v>
          </cell>
          <cell r="G75" t="e">
            <v>#VALUE!</v>
          </cell>
          <cell r="H75" t="e">
            <v>#VALUE!</v>
          </cell>
          <cell r="I75" t="e">
            <v>#VALUE!</v>
          </cell>
          <cell r="K75">
            <v>62.97</v>
          </cell>
          <cell r="L75">
            <v>7.28</v>
          </cell>
          <cell r="M75">
            <v>62.97</v>
          </cell>
          <cell r="N75">
            <v>7.28</v>
          </cell>
          <cell r="Q75">
            <v>5</v>
          </cell>
          <cell r="R75">
            <v>314.85000000000002</v>
          </cell>
          <cell r="S75">
            <v>36.4</v>
          </cell>
          <cell r="U75" t="e">
            <v>#VALUE!</v>
          </cell>
          <cell r="V75" t="e">
            <v>#VALUE!</v>
          </cell>
        </row>
        <row r="76">
          <cell r="D76">
            <v>39994</v>
          </cell>
          <cell r="F76" t="e">
            <v>#VALUE!</v>
          </cell>
          <cell r="G76" t="e">
            <v>#VALUE!</v>
          </cell>
          <cell r="H76" t="e">
            <v>#VALUE!</v>
          </cell>
          <cell r="I76" t="e">
            <v>#VALUE!</v>
          </cell>
          <cell r="K76">
            <v>62.97</v>
          </cell>
          <cell r="L76">
            <v>7.28</v>
          </cell>
          <cell r="M76">
            <v>62.97</v>
          </cell>
          <cell r="N76">
            <v>7.28</v>
          </cell>
          <cell r="Q76">
            <v>6</v>
          </cell>
          <cell r="R76">
            <v>377.82000000000005</v>
          </cell>
          <cell r="S76">
            <v>43.68</v>
          </cell>
          <cell r="U76" t="e">
            <v>#VALUE!</v>
          </cell>
          <cell r="V76" t="e">
            <v>#VALUE!</v>
          </cell>
        </row>
        <row r="77">
          <cell r="D77">
            <v>40025</v>
          </cell>
          <cell r="F77" t="e">
            <v>#VALUE!</v>
          </cell>
          <cell r="G77" t="e">
            <v>#VALUE!</v>
          </cell>
          <cell r="H77" t="e">
            <v>#VALUE!</v>
          </cell>
          <cell r="I77" t="e">
            <v>#VALUE!</v>
          </cell>
          <cell r="K77">
            <v>62.97</v>
          </cell>
          <cell r="L77">
            <v>7.28</v>
          </cell>
          <cell r="M77">
            <v>62.97</v>
          </cell>
          <cell r="N77">
            <v>7.28</v>
          </cell>
          <cell r="Q77">
            <v>7</v>
          </cell>
          <cell r="R77">
            <v>440.79000000000008</v>
          </cell>
          <cell r="S77">
            <v>50.96</v>
          </cell>
          <cell r="U77" t="e">
            <v>#VALUE!</v>
          </cell>
          <cell r="V77" t="e">
            <v>#VALUE!</v>
          </cell>
        </row>
        <row r="78">
          <cell r="D78">
            <v>40056</v>
          </cell>
          <cell r="F78" t="e">
            <v>#VALUE!</v>
          </cell>
          <cell r="G78" t="e">
            <v>#VALUE!</v>
          </cell>
          <cell r="H78" t="e">
            <v>#VALUE!</v>
          </cell>
          <cell r="I78" t="e">
            <v>#VALUE!</v>
          </cell>
          <cell r="K78">
            <v>62.97</v>
          </cell>
          <cell r="L78">
            <v>7.28</v>
          </cell>
          <cell r="M78">
            <v>62.97</v>
          </cell>
          <cell r="N78">
            <v>7.28</v>
          </cell>
          <cell r="Q78">
            <v>8</v>
          </cell>
          <cell r="R78">
            <v>503.7600000000001</v>
          </cell>
          <cell r="S78">
            <v>58.24</v>
          </cell>
          <cell r="U78" t="e">
            <v>#VALUE!</v>
          </cell>
          <cell r="V78" t="e">
            <v>#VALUE!</v>
          </cell>
        </row>
        <row r="79">
          <cell r="D79">
            <v>40086</v>
          </cell>
          <cell r="F79" t="e">
            <v>#VALUE!</v>
          </cell>
          <cell r="G79" t="e">
            <v>#VALUE!</v>
          </cell>
          <cell r="H79" t="e">
            <v>#VALUE!</v>
          </cell>
          <cell r="I79" t="e">
            <v>#VALUE!</v>
          </cell>
          <cell r="K79">
            <v>62.97</v>
          </cell>
          <cell r="L79">
            <v>7.28</v>
          </cell>
          <cell r="M79">
            <v>62.97</v>
          </cell>
          <cell r="N79">
            <v>7.28</v>
          </cell>
          <cell r="Q79">
            <v>9</v>
          </cell>
          <cell r="R79">
            <v>566.73000000000013</v>
          </cell>
          <cell r="S79">
            <v>65.52</v>
          </cell>
          <cell r="U79" t="e">
            <v>#VALUE!</v>
          </cell>
          <cell r="V79" t="e">
            <v>#VALUE!</v>
          </cell>
        </row>
        <row r="80">
          <cell r="D80">
            <v>40117</v>
          </cell>
          <cell r="F80" t="e">
            <v>#VALUE!</v>
          </cell>
          <cell r="G80" t="e">
            <v>#VALUE!</v>
          </cell>
          <cell r="H80" t="e">
            <v>#VALUE!</v>
          </cell>
          <cell r="I80" t="e">
            <v>#VALUE!</v>
          </cell>
          <cell r="K80">
            <v>62.97</v>
          </cell>
          <cell r="L80">
            <v>7.28</v>
          </cell>
          <cell r="M80">
            <v>62.97</v>
          </cell>
          <cell r="N80">
            <v>7.28</v>
          </cell>
          <cell r="Q80">
            <v>10</v>
          </cell>
          <cell r="R80">
            <v>629.70000000000016</v>
          </cell>
          <cell r="S80">
            <v>72.8</v>
          </cell>
          <cell r="U80" t="e">
            <v>#VALUE!</v>
          </cell>
          <cell r="V80" t="e">
            <v>#VALUE!</v>
          </cell>
        </row>
        <row r="81">
          <cell r="D81">
            <v>40147</v>
          </cell>
          <cell r="F81" t="e">
            <v>#VALUE!</v>
          </cell>
          <cell r="G81" t="e">
            <v>#VALUE!</v>
          </cell>
          <cell r="H81" t="e">
            <v>#VALUE!</v>
          </cell>
          <cell r="I81" t="e">
            <v>#VALUE!</v>
          </cell>
          <cell r="K81">
            <v>62.97</v>
          </cell>
          <cell r="L81">
            <v>7.28</v>
          </cell>
          <cell r="M81">
            <v>62.97</v>
          </cell>
          <cell r="N81">
            <v>7.28</v>
          </cell>
          <cell r="Q81">
            <v>11</v>
          </cell>
          <cell r="R81">
            <v>692.67000000000019</v>
          </cell>
          <cell r="S81">
            <v>80.08</v>
          </cell>
          <cell r="U81" t="e">
            <v>#VALUE!</v>
          </cell>
          <cell r="V81" t="e">
            <v>#VALUE!</v>
          </cell>
        </row>
        <row r="82">
          <cell r="D82">
            <v>40178</v>
          </cell>
          <cell r="F82" t="e">
            <v>#VALUE!</v>
          </cell>
          <cell r="G82" t="e">
            <v>#VALUE!</v>
          </cell>
          <cell r="H82" t="e">
            <v>#VALUE!</v>
          </cell>
          <cell r="I82" t="e">
            <v>#VALUE!</v>
          </cell>
          <cell r="K82">
            <v>62.97</v>
          </cell>
          <cell r="L82">
            <v>7.28</v>
          </cell>
          <cell r="M82">
            <v>62.97</v>
          </cell>
          <cell r="N82">
            <v>7.28</v>
          </cell>
          <cell r="Q82">
            <v>12</v>
          </cell>
          <cell r="R82">
            <v>755.64000000000021</v>
          </cell>
          <cell r="S82">
            <v>87.36</v>
          </cell>
          <cell r="U82" t="e">
            <v>#VALUE!</v>
          </cell>
          <cell r="V82" t="e">
            <v>#VALUE!</v>
          </cell>
        </row>
        <row r="83">
          <cell r="D83">
            <v>40209</v>
          </cell>
          <cell r="F83" t="e">
            <v>#VALUE!</v>
          </cell>
          <cell r="G83" t="e">
            <v>#VALUE!</v>
          </cell>
          <cell r="H83" t="e">
            <v>#VALUE!</v>
          </cell>
          <cell r="I83" t="e">
            <v>#VALUE!</v>
          </cell>
          <cell r="K83">
            <v>62.97</v>
          </cell>
          <cell r="L83">
            <v>7.28</v>
          </cell>
          <cell r="M83">
            <v>62.97</v>
          </cell>
          <cell r="N83">
            <v>7.28</v>
          </cell>
          <cell r="Q83">
            <v>1</v>
          </cell>
          <cell r="R83">
            <v>62.97</v>
          </cell>
          <cell r="S83">
            <v>7.28</v>
          </cell>
          <cell r="U83" t="e">
            <v>#VALUE!</v>
          </cell>
          <cell r="V83" t="e">
            <v>#VALUE!</v>
          </cell>
        </row>
        <row r="84">
          <cell r="D84">
            <v>40237</v>
          </cell>
          <cell r="F84" t="e">
            <v>#VALUE!</v>
          </cell>
          <cell r="G84" t="e">
            <v>#VALUE!</v>
          </cell>
          <cell r="H84" t="e">
            <v>#VALUE!</v>
          </cell>
          <cell r="I84" t="e">
            <v>#VALUE!</v>
          </cell>
          <cell r="K84">
            <v>62.97</v>
          </cell>
          <cell r="L84">
            <v>7.28</v>
          </cell>
          <cell r="M84">
            <v>62.97</v>
          </cell>
          <cell r="N84">
            <v>7.28</v>
          </cell>
          <cell r="Q84">
            <v>2</v>
          </cell>
          <cell r="R84">
            <v>125.94</v>
          </cell>
          <cell r="S84">
            <v>14.56</v>
          </cell>
          <cell r="U84" t="e">
            <v>#VALUE!</v>
          </cell>
          <cell r="V84" t="e">
            <v>#VALUE!</v>
          </cell>
        </row>
        <row r="85">
          <cell r="D85">
            <v>40268</v>
          </cell>
          <cell r="F85" t="e">
            <v>#VALUE!</v>
          </cell>
          <cell r="G85" t="e">
            <v>#VALUE!</v>
          </cell>
          <cell r="H85" t="e">
            <v>#VALUE!</v>
          </cell>
          <cell r="I85" t="e">
            <v>#VALUE!</v>
          </cell>
          <cell r="K85">
            <v>62.97</v>
          </cell>
          <cell r="L85">
            <v>7.28</v>
          </cell>
          <cell r="M85">
            <v>62.97</v>
          </cell>
          <cell r="N85">
            <v>7.28</v>
          </cell>
          <cell r="Q85">
            <v>3</v>
          </cell>
          <cell r="R85">
            <v>188.91</v>
          </cell>
          <cell r="S85">
            <v>21.84</v>
          </cell>
          <cell r="U85" t="e">
            <v>#VALUE!</v>
          </cell>
          <cell r="V85" t="e">
            <v>#VALUE!</v>
          </cell>
        </row>
        <row r="86">
          <cell r="D86">
            <v>40298</v>
          </cell>
          <cell r="F86" t="e">
            <v>#VALUE!</v>
          </cell>
          <cell r="G86" t="e">
            <v>#VALUE!</v>
          </cell>
          <cell r="H86" t="e">
            <v>#VALUE!</v>
          </cell>
          <cell r="I86" t="e">
            <v>#VALUE!</v>
          </cell>
          <cell r="K86">
            <v>62.97</v>
          </cell>
          <cell r="L86">
            <v>7.28</v>
          </cell>
          <cell r="M86">
            <v>62.97</v>
          </cell>
          <cell r="N86">
            <v>7.28</v>
          </cell>
          <cell r="Q86">
            <v>4</v>
          </cell>
          <cell r="R86">
            <v>251.88</v>
          </cell>
          <cell r="S86">
            <v>29.12</v>
          </cell>
          <cell r="U86" t="e">
            <v>#VALUE!</v>
          </cell>
          <cell r="V86" t="e">
            <v>#VALUE!</v>
          </cell>
        </row>
        <row r="87">
          <cell r="D87">
            <v>40329</v>
          </cell>
          <cell r="F87" t="e">
            <v>#VALUE!</v>
          </cell>
          <cell r="G87" t="e">
            <v>#VALUE!</v>
          </cell>
          <cell r="H87" t="e">
            <v>#VALUE!</v>
          </cell>
          <cell r="I87" t="e">
            <v>#VALUE!</v>
          </cell>
          <cell r="K87">
            <v>62.97</v>
          </cell>
          <cell r="L87">
            <v>7.28</v>
          </cell>
          <cell r="M87">
            <v>62.97</v>
          </cell>
          <cell r="N87">
            <v>7.28</v>
          </cell>
          <cell r="Q87">
            <v>5</v>
          </cell>
          <cell r="R87">
            <v>314.85000000000002</v>
          </cell>
          <cell r="S87">
            <v>36.4</v>
          </cell>
          <cell r="U87" t="e">
            <v>#VALUE!</v>
          </cell>
          <cell r="V87" t="e">
            <v>#VALUE!</v>
          </cell>
        </row>
        <row r="88">
          <cell r="D88">
            <v>40359</v>
          </cell>
          <cell r="F88" t="e">
            <v>#VALUE!</v>
          </cell>
          <cell r="G88" t="e">
            <v>#VALUE!</v>
          </cell>
          <cell r="H88" t="e">
            <v>#VALUE!</v>
          </cell>
          <cell r="I88" t="e">
            <v>#VALUE!</v>
          </cell>
          <cell r="K88">
            <v>62.97</v>
          </cell>
          <cell r="L88">
            <v>7.28</v>
          </cell>
          <cell r="M88">
            <v>62.97</v>
          </cell>
          <cell r="N88">
            <v>7.28</v>
          </cell>
          <cell r="Q88">
            <v>6</v>
          </cell>
          <cell r="R88">
            <v>377.82000000000005</v>
          </cell>
          <cell r="S88">
            <v>43.68</v>
          </cell>
          <cell r="U88" t="e">
            <v>#VALUE!</v>
          </cell>
          <cell r="V88" t="e">
            <v>#VALUE!</v>
          </cell>
        </row>
        <row r="89">
          <cell r="D89">
            <v>40390</v>
          </cell>
          <cell r="F89" t="e">
            <v>#VALUE!</v>
          </cell>
          <cell r="G89" t="e">
            <v>#VALUE!</v>
          </cell>
          <cell r="H89" t="e">
            <v>#VALUE!</v>
          </cell>
          <cell r="I89" t="e">
            <v>#VALUE!</v>
          </cell>
          <cell r="K89">
            <v>62.97</v>
          </cell>
          <cell r="L89">
            <v>7.28</v>
          </cell>
          <cell r="M89">
            <v>62.97</v>
          </cell>
          <cell r="N89">
            <v>7.28</v>
          </cell>
          <cell r="Q89">
            <v>7</v>
          </cell>
          <cell r="R89">
            <v>440.79000000000008</v>
          </cell>
          <cell r="S89">
            <v>50.96</v>
          </cell>
          <cell r="U89" t="e">
            <v>#VALUE!</v>
          </cell>
          <cell r="V89" t="e">
            <v>#VALUE!</v>
          </cell>
        </row>
        <row r="90">
          <cell r="D90">
            <v>40421</v>
          </cell>
          <cell r="F90" t="e">
            <v>#VALUE!</v>
          </cell>
          <cell r="G90" t="e">
            <v>#VALUE!</v>
          </cell>
          <cell r="H90" t="e">
            <v>#VALUE!</v>
          </cell>
          <cell r="I90" t="e">
            <v>#VALUE!</v>
          </cell>
          <cell r="K90">
            <v>62.97</v>
          </cell>
          <cell r="L90">
            <v>7.28</v>
          </cell>
          <cell r="M90">
            <v>62.97</v>
          </cell>
          <cell r="N90">
            <v>7.28</v>
          </cell>
          <cell r="Q90">
            <v>8</v>
          </cell>
          <cell r="R90">
            <v>503.7600000000001</v>
          </cell>
          <cell r="S90">
            <v>58.24</v>
          </cell>
          <cell r="U90" t="e">
            <v>#VALUE!</v>
          </cell>
          <cell r="V90" t="e">
            <v>#VALUE!</v>
          </cell>
        </row>
        <row r="91">
          <cell r="D91">
            <v>40451</v>
          </cell>
          <cell r="F91" t="e">
            <v>#VALUE!</v>
          </cell>
          <cell r="G91" t="e">
            <v>#VALUE!</v>
          </cell>
          <cell r="H91" t="e">
            <v>#VALUE!</v>
          </cell>
          <cell r="I91" t="e">
            <v>#VALUE!</v>
          </cell>
          <cell r="K91">
            <v>62.97</v>
          </cell>
          <cell r="L91">
            <v>7.28</v>
          </cell>
          <cell r="M91">
            <v>62.97</v>
          </cell>
          <cell r="N91">
            <v>7.28</v>
          </cell>
          <cell r="Q91">
            <v>9</v>
          </cell>
          <cell r="R91">
            <v>566.73000000000013</v>
          </cell>
          <cell r="S91">
            <v>65.52</v>
          </cell>
          <cell r="U91" t="e">
            <v>#VALUE!</v>
          </cell>
          <cell r="V91" t="e">
            <v>#VALUE!</v>
          </cell>
        </row>
        <row r="92">
          <cell r="D92">
            <v>40482</v>
          </cell>
          <cell r="F92" t="e">
            <v>#VALUE!</v>
          </cell>
          <cell r="G92" t="e">
            <v>#VALUE!</v>
          </cell>
          <cell r="H92" t="e">
            <v>#VALUE!</v>
          </cell>
          <cell r="I92" t="e">
            <v>#VALUE!</v>
          </cell>
          <cell r="K92">
            <v>62.97</v>
          </cell>
          <cell r="L92">
            <v>7.28</v>
          </cell>
          <cell r="M92">
            <v>62.97</v>
          </cell>
          <cell r="N92">
            <v>7.28</v>
          </cell>
          <cell r="Q92">
            <v>10</v>
          </cell>
          <cell r="R92">
            <v>629.70000000000016</v>
          </cell>
          <cell r="S92">
            <v>72.8</v>
          </cell>
          <cell r="U92" t="e">
            <v>#VALUE!</v>
          </cell>
          <cell r="V92" t="e">
            <v>#VALUE!</v>
          </cell>
        </row>
        <row r="93">
          <cell r="D93">
            <v>40512</v>
          </cell>
          <cell r="F93" t="e">
            <v>#VALUE!</v>
          </cell>
          <cell r="G93" t="e">
            <v>#VALUE!</v>
          </cell>
          <cell r="H93" t="e">
            <v>#VALUE!</v>
          </cell>
          <cell r="I93" t="e">
            <v>#VALUE!</v>
          </cell>
          <cell r="K93">
            <v>62.97</v>
          </cell>
          <cell r="L93">
            <v>7.28</v>
          </cell>
          <cell r="M93">
            <v>62.97</v>
          </cell>
          <cell r="N93">
            <v>7.28</v>
          </cell>
          <cell r="Q93">
            <v>11</v>
          </cell>
          <cell r="R93">
            <v>692.67000000000019</v>
          </cell>
          <cell r="S93">
            <v>80.08</v>
          </cell>
          <cell r="U93" t="e">
            <v>#VALUE!</v>
          </cell>
          <cell r="V93" t="e">
            <v>#VALUE!</v>
          </cell>
        </row>
        <row r="94">
          <cell r="D94">
            <v>40543</v>
          </cell>
          <cell r="F94" t="e">
            <v>#VALUE!</v>
          </cell>
          <cell r="G94" t="e">
            <v>#VALUE!</v>
          </cell>
          <cell r="H94" t="e">
            <v>#VALUE!</v>
          </cell>
          <cell r="I94" t="e">
            <v>#VALUE!</v>
          </cell>
          <cell r="K94">
            <v>62.97</v>
          </cell>
          <cell r="L94">
            <v>7.28</v>
          </cell>
          <cell r="M94">
            <v>62.97</v>
          </cell>
          <cell r="N94">
            <v>7.28</v>
          </cell>
          <cell r="Q94">
            <v>12</v>
          </cell>
          <cell r="R94">
            <v>755.64000000000021</v>
          </cell>
          <cell r="S94">
            <v>87.36</v>
          </cell>
          <cell r="U94" t="e">
            <v>#VALUE!</v>
          </cell>
          <cell r="V94" t="e">
            <v>#VALUE!</v>
          </cell>
        </row>
        <row r="95">
          <cell r="D95">
            <v>40574</v>
          </cell>
          <cell r="F95" t="e">
            <v>#VALUE!</v>
          </cell>
          <cell r="G95" t="e">
            <v>#VALUE!</v>
          </cell>
          <cell r="H95" t="e">
            <v>#VALUE!</v>
          </cell>
          <cell r="I95" t="e">
            <v>#VALUE!</v>
          </cell>
          <cell r="K95">
            <v>62.97</v>
          </cell>
          <cell r="L95">
            <v>7.28</v>
          </cell>
          <cell r="M95">
            <v>62.97</v>
          </cell>
          <cell r="N95">
            <v>7.28</v>
          </cell>
          <cell r="Q95">
            <v>1</v>
          </cell>
          <cell r="R95">
            <v>62.97</v>
          </cell>
          <cell r="S95">
            <v>7.28</v>
          </cell>
          <cell r="U95" t="e">
            <v>#VALUE!</v>
          </cell>
          <cell r="V95" t="e">
            <v>#VALUE!</v>
          </cell>
        </row>
        <row r="96">
          <cell r="D96">
            <v>40602</v>
          </cell>
          <cell r="F96" t="e">
            <v>#VALUE!</v>
          </cell>
          <cell r="G96" t="e">
            <v>#VALUE!</v>
          </cell>
          <cell r="H96" t="e">
            <v>#VALUE!</v>
          </cell>
          <cell r="I96" t="e">
            <v>#VALUE!</v>
          </cell>
          <cell r="K96">
            <v>62.97</v>
          </cell>
          <cell r="L96">
            <v>7.28</v>
          </cell>
          <cell r="M96">
            <v>62.97</v>
          </cell>
          <cell r="N96">
            <v>7.28</v>
          </cell>
          <cell r="Q96">
            <v>2</v>
          </cell>
          <cell r="R96">
            <v>125.94</v>
          </cell>
          <cell r="S96">
            <v>14.56</v>
          </cell>
          <cell r="U96" t="e">
            <v>#VALUE!</v>
          </cell>
          <cell r="V96" t="e">
            <v>#VALUE!</v>
          </cell>
        </row>
        <row r="97">
          <cell r="D97">
            <v>40633</v>
          </cell>
          <cell r="F97" t="e">
            <v>#VALUE!</v>
          </cell>
          <cell r="G97" t="e">
            <v>#VALUE!</v>
          </cell>
          <cell r="H97" t="e">
            <v>#VALUE!</v>
          </cell>
          <cell r="I97" t="e">
            <v>#VALUE!</v>
          </cell>
          <cell r="K97">
            <v>62.97</v>
          </cell>
          <cell r="L97">
            <v>7.28</v>
          </cell>
          <cell r="M97">
            <v>62.97</v>
          </cell>
          <cell r="N97">
            <v>7.28</v>
          </cell>
          <cell r="Q97">
            <v>3</v>
          </cell>
          <cell r="R97">
            <v>188.91</v>
          </cell>
          <cell r="S97">
            <v>21.84</v>
          </cell>
          <cell r="U97" t="e">
            <v>#VALUE!</v>
          </cell>
          <cell r="V97" t="e">
            <v>#VALUE!</v>
          </cell>
        </row>
        <row r="98">
          <cell r="D98">
            <v>40663</v>
          </cell>
          <cell r="F98" t="e">
            <v>#VALUE!</v>
          </cell>
          <cell r="G98" t="e">
            <v>#VALUE!</v>
          </cell>
          <cell r="H98" t="e">
            <v>#VALUE!</v>
          </cell>
          <cell r="I98" t="e">
            <v>#VALUE!</v>
          </cell>
          <cell r="K98">
            <v>62.97</v>
          </cell>
          <cell r="L98">
            <v>7.28</v>
          </cell>
          <cell r="M98">
            <v>62.97</v>
          </cell>
          <cell r="N98">
            <v>7.28</v>
          </cell>
          <cell r="Q98">
            <v>4</v>
          </cell>
          <cell r="R98">
            <v>251.88</v>
          </cell>
          <cell r="S98">
            <v>29.12</v>
          </cell>
          <cell r="U98" t="e">
            <v>#VALUE!</v>
          </cell>
          <cell r="V98" t="e">
            <v>#VALUE!</v>
          </cell>
        </row>
        <row r="99">
          <cell r="D99">
            <v>40694</v>
          </cell>
          <cell r="F99" t="e">
            <v>#VALUE!</v>
          </cell>
          <cell r="G99" t="e">
            <v>#VALUE!</v>
          </cell>
          <cell r="H99" t="e">
            <v>#VALUE!</v>
          </cell>
          <cell r="I99" t="e">
            <v>#VALUE!</v>
          </cell>
          <cell r="K99">
            <v>62.97</v>
          </cell>
          <cell r="L99">
            <v>7.28</v>
          </cell>
          <cell r="M99">
            <v>62.97</v>
          </cell>
          <cell r="N99">
            <v>7.28</v>
          </cell>
          <cell r="Q99">
            <v>5</v>
          </cell>
          <cell r="R99">
            <v>314.85000000000002</v>
          </cell>
          <cell r="S99">
            <v>36.4</v>
          </cell>
          <cell r="U99" t="e">
            <v>#VALUE!</v>
          </cell>
          <cell r="V99" t="e">
            <v>#VALUE!</v>
          </cell>
        </row>
        <row r="100">
          <cell r="D100">
            <v>40724</v>
          </cell>
          <cell r="F100" t="e">
            <v>#VALUE!</v>
          </cell>
          <cell r="G100" t="e">
            <v>#VALUE!</v>
          </cell>
          <cell r="H100" t="e">
            <v>#VALUE!</v>
          </cell>
          <cell r="I100" t="e">
            <v>#VALUE!</v>
          </cell>
          <cell r="K100">
            <v>62.97</v>
          </cell>
          <cell r="L100">
            <v>7.28</v>
          </cell>
          <cell r="M100">
            <v>62.97</v>
          </cell>
          <cell r="N100">
            <v>7.28</v>
          </cell>
          <cell r="Q100">
            <v>6</v>
          </cell>
          <cell r="R100">
            <v>377.82000000000005</v>
          </cell>
          <cell r="S100">
            <v>43.68</v>
          </cell>
          <cell r="U100" t="e">
            <v>#VALUE!</v>
          </cell>
          <cell r="V100" t="e">
            <v>#VALUE!</v>
          </cell>
        </row>
        <row r="101">
          <cell r="D101">
            <v>40755</v>
          </cell>
          <cell r="F101" t="e">
            <v>#VALUE!</v>
          </cell>
          <cell r="G101" t="e">
            <v>#VALUE!</v>
          </cell>
          <cell r="H101" t="e">
            <v>#VALUE!</v>
          </cell>
          <cell r="I101" t="e">
            <v>#VALUE!</v>
          </cell>
          <cell r="K101">
            <v>62.97</v>
          </cell>
          <cell r="L101">
            <v>7.28</v>
          </cell>
          <cell r="M101">
            <v>62.97</v>
          </cell>
          <cell r="N101">
            <v>7.28</v>
          </cell>
          <cell r="Q101">
            <v>7</v>
          </cell>
          <cell r="R101">
            <v>440.79000000000008</v>
          </cell>
          <cell r="S101">
            <v>50.96</v>
          </cell>
          <cell r="U101" t="e">
            <v>#VALUE!</v>
          </cell>
          <cell r="V101" t="e">
            <v>#VALUE!</v>
          </cell>
        </row>
        <row r="102">
          <cell r="D102">
            <v>40786</v>
          </cell>
          <cell r="F102" t="e">
            <v>#VALUE!</v>
          </cell>
          <cell r="G102" t="e">
            <v>#VALUE!</v>
          </cell>
          <cell r="H102" t="e">
            <v>#VALUE!</v>
          </cell>
          <cell r="I102" t="e">
            <v>#VALUE!</v>
          </cell>
          <cell r="K102">
            <v>62.97</v>
          </cell>
          <cell r="L102">
            <v>7.28</v>
          </cell>
          <cell r="M102">
            <v>62.97</v>
          </cell>
          <cell r="N102">
            <v>7.28</v>
          </cell>
          <cell r="Q102">
            <v>8</v>
          </cell>
          <cell r="R102">
            <v>503.7600000000001</v>
          </cell>
          <cell r="S102">
            <v>58.24</v>
          </cell>
          <cell r="U102" t="e">
            <v>#VALUE!</v>
          </cell>
          <cell r="V102" t="e">
            <v>#VALUE!</v>
          </cell>
        </row>
        <row r="103">
          <cell r="D103">
            <v>40816</v>
          </cell>
          <cell r="F103" t="e">
            <v>#VALUE!</v>
          </cell>
          <cell r="G103" t="e">
            <v>#VALUE!</v>
          </cell>
          <cell r="H103" t="e">
            <v>#VALUE!</v>
          </cell>
          <cell r="I103" t="e">
            <v>#VALUE!</v>
          </cell>
          <cell r="K103">
            <v>62.97</v>
          </cell>
          <cell r="L103">
            <v>7.28</v>
          </cell>
          <cell r="M103">
            <v>62.97</v>
          </cell>
          <cell r="N103">
            <v>7.28</v>
          </cell>
          <cell r="Q103">
            <v>9</v>
          </cell>
          <cell r="R103">
            <v>566.73000000000013</v>
          </cell>
          <cell r="S103">
            <v>65.52</v>
          </cell>
          <cell r="U103" t="e">
            <v>#VALUE!</v>
          </cell>
          <cell r="V103" t="e">
            <v>#VALUE!</v>
          </cell>
        </row>
        <row r="104">
          <cell r="D104">
            <v>40847</v>
          </cell>
          <cell r="F104" t="e">
            <v>#VALUE!</v>
          </cell>
          <cell r="G104" t="e">
            <v>#VALUE!</v>
          </cell>
          <cell r="H104" t="e">
            <v>#VALUE!</v>
          </cell>
          <cell r="I104" t="e">
            <v>#VALUE!</v>
          </cell>
          <cell r="K104">
            <v>62.97</v>
          </cell>
          <cell r="L104">
            <v>7.28</v>
          </cell>
          <cell r="M104">
            <v>62.97</v>
          </cell>
          <cell r="N104">
            <v>7.28</v>
          </cell>
          <cell r="Q104">
            <v>10</v>
          </cell>
          <cell r="R104">
            <v>629.70000000000016</v>
          </cell>
          <cell r="S104">
            <v>72.8</v>
          </cell>
          <cell r="U104" t="e">
            <v>#VALUE!</v>
          </cell>
          <cell r="V104" t="e">
            <v>#VALUE!</v>
          </cell>
        </row>
        <row r="105">
          <cell r="D105">
            <v>40877</v>
          </cell>
          <cell r="F105" t="e">
            <v>#VALUE!</v>
          </cell>
          <cell r="G105" t="e">
            <v>#VALUE!</v>
          </cell>
          <cell r="H105" t="e">
            <v>#VALUE!</v>
          </cell>
          <cell r="I105" t="e">
            <v>#VALUE!</v>
          </cell>
          <cell r="K105">
            <v>62.97</v>
          </cell>
          <cell r="L105">
            <v>7.28</v>
          </cell>
          <cell r="M105">
            <v>62.97</v>
          </cell>
          <cell r="N105">
            <v>7.28</v>
          </cell>
          <cell r="Q105">
            <v>11</v>
          </cell>
          <cell r="R105">
            <v>692.67000000000019</v>
          </cell>
          <cell r="S105">
            <v>80.08</v>
          </cell>
          <cell r="U105" t="e">
            <v>#VALUE!</v>
          </cell>
          <cell r="V105" t="e">
            <v>#VALUE!</v>
          </cell>
        </row>
        <row r="106">
          <cell r="D106">
            <v>40908</v>
          </cell>
          <cell r="F106" t="e">
            <v>#VALUE!</v>
          </cell>
          <cell r="G106" t="e">
            <v>#VALUE!</v>
          </cell>
          <cell r="H106" t="e">
            <v>#VALUE!</v>
          </cell>
          <cell r="I106" t="e">
            <v>#VALUE!</v>
          </cell>
          <cell r="K106">
            <v>62.97</v>
          </cell>
          <cell r="L106">
            <v>7.28</v>
          </cell>
          <cell r="M106">
            <v>62.97</v>
          </cell>
          <cell r="N106">
            <v>7.28</v>
          </cell>
          <cell r="Q106">
            <v>12</v>
          </cell>
          <cell r="R106">
            <v>755.64000000000021</v>
          </cell>
          <cell r="S106">
            <v>87.36</v>
          </cell>
          <cell r="U106" t="e">
            <v>#VALUE!</v>
          </cell>
          <cell r="V106" t="e">
            <v>#VALUE!</v>
          </cell>
        </row>
        <row r="107">
          <cell r="D107">
            <v>40939</v>
          </cell>
          <cell r="F107" t="e">
            <v>#VALUE!</v>
          </cell>
          <cell r="G107" t="e">
            <v>#VALUE!</v>
          </cell>
          <cell r="H107" t="e">
            <v>#VALUE!</v>
          </cell>
          <cell r="I107" t="e">
            <v>#VALUE!</v>
          </cell>
          <cell r="K107">
            <v>62.97</v>
          </cell>
          <cell r="L107">
            <v>7.28</v>
          </cell>
          <cell r="M107">
            <v>62.97</v>
          </cell>
          <cell r="N107">
            <v>7.28</v>
          </cell>
          <cell r="Q107">
            <v>1</v>
          </cell>
          <cell r="R107">
            <v>62.97</v>
          </cell>
          <cell r="S107">
            <v>7.28</v>
          </cell>
          <cell r="U107" t="e">
            <v>#VALUE!</v>
          </cell>
          <cell r="V107" t="e">
            <v>#VALUE!</v>
          </cell>
        </row>
        <row r="108">
          <cell r="D108">
            <v>40968</v>
          </cell>
          <cell r="F108" t="e">
            <v>#VALUE!</v>
          </cell>
          <cell r="G108" t="e">
            <v>#VALUE!</v>
          </cell>
          <cell r="H108" t="e">
            <v>#VALUE!</v>
          </cell>
          <cell r="I108" t="e">
            <v>#VALUE!</v>
          </cell>
          <cell r="K108">
            <v>62.97</v>
          </cell>
          <cell r="L108">
            <v>7.28</v>
          </cell>
          <cell r="M108">
            <v>62.97</v>
          </cell>
          <cell r="N108">
            <v>7.28</v>
          </cell>
          <cell r="Q108">
            <v>2</v>
          </cell>
          <cell r="R108">
            <v>125.94</v>
          </cell>
          <cell r="S108">
            <v>14.56</v>
          </cell>
          <cell r="U108" t="e">
            <v>#VALUE!</v>
          </cell>
          <cell r="V108" t="e">
            <v>#VALUE!</v>
          </cell>
        </row>
        <row r="109">
          <cell r="D109">
            <v>40999</v>
          </cell>
          <cell r="F109" t="e">
            <v>#VALUE!</v>
          </cell>
          <cell r="G109" t="e">
            <v>#VALUE!</v>
          </cell>
          <cell r="H109" t="e">
            <v>#VALUE!</v>
          </cell>
          <cell r="I109" t="e">
            <v>#VALUE!</v>
          </cell>
          <cell r="K109">
            <v>62.97</v>
          </cell>
          <cell r="L109">
            <v>7.28</v>
          </cell>
          <cell r="M109">
            <v>62.97</v>
          </cell>
          <cell r="N109">
            <v>7.28</v>
          </cell>
          <cell r="Q109">
            <v>3</v>
          </cell>
          <cell r="R109">
            <v>188.91</v>
          </cell>
          <cell r="S109">
            <v>21.84</v>
          </cell>
          <cell r="U109" t="e">
            <v>#VALUE!</v>
          </cell>
          <cell r="V109" t="e">
            <v>#VALUE!</v>
          </cell>
        </row>
        <row r="110">
          <cell r="D110">
            <v>41029</v>
          </cell>
          <cell r="F110" t="e">
            <v>#VALUE!</v>
          </cell>
          <cell r="G110" t="e">
            <v>#VALUE!</v>
          </cell>
          <cell r="H110" t="e">
            <v>#VALUE!</v>
          </cell>
          <cell r="I110" t="e">
            <v>#VALUE!</v>
          </cell>
          <cell r="K110">
            <v>62.97</v>
          </cell>
          <cell r="L110">
            <v>7.28</v>
          </cell>
          <cell r="M110">
            <v>62.97</v>
          </cell>
          <cell r="N110">
            <v>7.28</v>
          </cell>
          <cell r="Q110">
            <v>4</v>
          </cell>
          <cell r="R110">
            <v>251.88</v>
          </cell>
          <cell r="S110">
            <v>29.12</v>
          </cell>
          <cell r="U110" t="e">
            <v>#VALUE!</v>
          </cell>
          <cell r="V110" t="e">
            <v>#VALUE!</v>
          </cell>
        </row>
        <row r="111">
          <cell r="D111">
            <v>41060</v>
          </cell>
          <cell r="F111" t="e">
            <v>#VALUE!</v>
          </cell>
          <cell r="G111" t="e">
            <v>#VALUE!</v>
          </cell>
          <cell r="H111" t="e">
            <v>#VALUE!</v>
          </cell>
          <cell r="I111" t="e">
            <v>#VALUE!</v>
          </cell>
          <cell r="K111">
            <v>62.97</v>
          </cell>
          <cell r="L111">
            <v>7.28</v>
          </cell>
          <cell r="M111">
            <v>62.97</v>
          </cell>
          <cell r="N111">
            <v>7.28</v>
          </cell>
          <cell r="Q111">
            <v>5</v>
          </cell>
          <cell r="R111">
            <v>314.85000000000002</v>
          </cell>
          <cell r="S111">
            <v>36.4</v>
          </cell>
          <cell r="U111" t="e">
            <v>#VALUE!</v>
          </cell>
          <cell r="V111" t="e">
            <v>#VALUE!</v>
          </cell>
        </row>
        <row r="112">
          <cell r="D112">
            <v>41090</v>
          </cell>
          <cell r="F112" t="e">
            <v>#VALUE!</v>
          </cell>
          <cell r="G112" t="e">
            <v>#VALUE!</v>
          </cell>
          <cell r="H112" t="e">
            <v>#VALUE!</v>
          </cell>
          <cell r="I112" t="e">
            <v>#VALUE!</v>
          </cell>
          <cell r="K112">
            <v>62.97</v>
          </cell>
          <cell r="L112">
            <v>7.28</v>
          </cell>
          <cell r="M112">
            <v>62.97</v>
          </cell>
          <cell r="N112">
            <v>7.28</v>
          </cell>
          <cell r="Q112">
            <v>6</v>
          </cell>
          <cell r="R112">
            <v>377.82000000000005</v>
          </cell>
          <cell r="S112">
            <v>43.68</v>
          </cell>
          <cell r="U112" t="e">
            <v>#VALUE!</v>
          </cell>
          <cell r="V112" t="e">
            <v>#VALUE!</v>
          </cell>
        </row>
        <row r="113">
          <cell r="D113">
            <v>41121</v>
          </cell>
          <cell r="F113" t="e">
            <v>#VALUE!</v>
          </cell>
          <cell r="G113" t="e">
            <v>#VALUE!</v>
          </cell>
          <cell r="H113" t="e">
            <v>#VALUE!</v>
          </cell>
          <cell r="I113" t="e">
            <v>#VALUE!</v>
          </cell>
          <cell r="K113">
            <v>62.97</v>
          </cell>
          <cell r="L113">
            <v>7.28</v>
          </cell>
          <cell r="M113">
            <v>62.97</v>
          </cell>
          <cell r="N113">
            <v>7.28</v>
          </cell>
          <cell r="Q113">
            <v>7</v>
          </cell>
          <cell r="R113">
            <v>440.79000000000008</v>
          </cell>
          <cell r="S113">
            <v>50.96</v>
          </cell>
          <cell r="U113" t="e">
            <v>#VALUE!</v>
          </cell>
          <cell r="V113" t="e">
            <v>#VALUE!</v>
          </cell>
        </row>
        <row r="114">
          <cell r="D114">
            <v>41152</v>
          </cell>
          <cell r="F114" t="e">
            <v>#VALUE!</v>
          </cell>
          <cell r="G114" t="e">
            <v>#VALUE!</v>
          </cell>
          <cell r="H114" t="e">
            <v>#VALUE!</v>
          </cell>
          <cell r="I114" t="e">
            <v>#VALUE!</v>
          </cell>
          <cell r="K114">
            <v>62.97</v>
          </cell>
          <cell r="L114">
            <v>7.28</v>
          </cell>
          <cell r="M114">
            <v>62.97</v>
          </cell>
          <cell r="N114">
            <v>7.28</v>
          </cell>
          <cell r="Q114">
            <v>8</v>
          </cell>
          <cell r="R114">
            <v>503.7600000000001</v>
          </cell>
          <cell r="S114">
            <v>58.24</v>
          </cell>
          <cell r="U114" t="e">
            <v>#VALUE!</v>
          </cell>
          <cell r="V114" t="e">
            <v>#VALUE!</v>
          </cell>
        </row>
        <row r="115">
          <cell r="D115">
            <v>41182</v>
          </cell>
          <cell r="F115" t="e">
            <v>#VALUE!</v>
          </cell>
          <cell r="G115" t="e">
            <v>#VALUE!</v>
          </cell>
          <cell r="H115" t="e">
            <v>#VALUE!</v>
          </cell>
          <cell r="I115" t="e">
            <v>#VALUE!</v>
          </cell>
          <cell r="K115">
            <v>62.97</v>
          </cell>
          <cell r="L115">
            <v>7.28</v>
          </cell>
          <cell r="M115">
            <v>62.97</v>
          </cell>
          <cell r="N115">
            <v>7.28</v>
          </cell>
          <cell r="Q115">
            <v>9</v>
          </cell>
          <cell r="R115">
            <v>566.73000000000013</v>
          </cell>
          <cell r="S115">
            <v>65.52</v>
          </cell>
          <cell r="U115" t="e">
            <v>#VALUE!</v>
          </cell>
          <cell r="V115" t="e">
            <v>#VALUE!</v>
          </cell>
        </row>
        <row r="116">
          <cell r="D116">
            <v>41213</v>
          </cell>
          <cell r="F116" t="e">
            <v>#VALUE!</v>
          </cell>
          <cell r="G116" t="e">
            <v>#VALUE!</v>
          </cell>
          <cell r="H116" t="e">
            <v>#VALUE!</v>
          </cell>
          <cell r="I116" t="e">
            <v>#VALUE!</v>
          </cell>
          <cell r="K116">
            <v>62.97</v>
          </cell>
          <cell r="L116">
            <v>7.28</v>
          </cell>
          <cell r="M116">
            <v>62.97</v>
          </cell>
          <cell r="N116">
            <v>7.28</v>
          </cell>
          <cell r="Q116">
            <v>10</v>
          </cell>
          <cell r="R116">
            <v>629.70000000000016</v>
          </cell>
          <cell r="S116">
            <v>72.8</v>
          </cell>
          <cell r="U116" t="e">
            <v>#VALUE!</v>
          </cell>
          <cell r="V116" t="e">
            <v>#VALUE!</v>
          </cell>
        </row>
        <row r="117">
          <cell r="D117">
            <v>41243</v>
          </cell>
          <cell r="F117" t="e">
            <v>#VALUE!</v>
          </cell>
          <cell r="G117" t="e">
            <v>#VALUE!</v>
          </cell>
          <cell r="H117" t="e">
            <v>#VALUE!</v>
          </cell>
          <cell r="I117" t="e">
            <v>#VALUE!</v>
          </cell>
          <cell r="K117">
            <v>62.97</v>
          </cell>
          <cell r="L117">
            <v>7.28</v>
          </cell>
          <cell r="M117">
            <v>62.97</v>
          </cell>
          <cell r="N117">
            <v>7.28</v>
          </cell>
          <cell r="Q117">
            <v>11</v>
          </cell>
          <cell r="R117">
            <v>692.67000000000019</v>
          </cell>
          <cell r="S117">
            <v>80.08</v>
          </cell>
          <cell r="U117" t="e">
            <v>#VALUE!</v>
          </cell>
          <cell r="V117" t="e">
            <v>#VALUE!</v>
          </cell>
        </row>
        <row r="118">
          <cell r="D118">
            <v>41274</v>
          </cell>
          <cell r="F118" t="e">
            <v>#VALUE!</v>
          </cell>
          <cell r="G118" t="e">
            <v>#VALUE!</v>
          </cell>
          <cell r="H118" t="e">
            <v>#VALUE!</v>
          </cell>
          <cell r="I118" t="e">
            <v>#VALUE!</v>
          </cell>
          <cell r="K118">
            <v>62.97</v>
          </cell>
          <cell r="L118">
            <v>7.28</v>
          </cell>
          <cell r="M118">
            <v>62.97</v>
          </cell>
          <cell r="N118">
            <v>7.28</v>
          </cell>
          <cell r="Q118">
            <v>12</v>
          </cell>
          <cell r="R118">
            <v>755.64000000000021</v>
          </cell>
          <cell r="S118">
            <v>87.36</v>
          </cell>
          <cell r="U118" t="e">
            <v>#VALUE!</v>
          </cell>
          <cell r="V118" t="e">
            <v>#VALUE!</v>
          </cell>
        </row>
        <row r="119">
          <cell r="D119">
            <v>41305</v>
          </cell>
          <cell r="F119" t="e">
            <v>#VALUE!</v>
          </cell>
          <cell r="G119" t="e">
            <v>#VALUE!</v>
          </cell>
          <cell r="H119" t="e">
            <v>#VALUE!</v>
          </cell>
          <cell r="I119" t="e">
            <v>#VALUE!</v>
          </cell>
          <cell r="K119">
            <v>62.97</v>
          </cell>
          <cell r="L119">
            <v>7.28</v>
          </cell>
          <cell r="M119">
            <v>62.97</v>
          </cell>
          <cell r="N119">
            <v>7.28</v>
          </cell>
          <cell r="Q119">
            <v>1</v>
          </cell>
          <cell r="R119">
            <v>62.97</v>
          </cell>
          <cell r="S119">
            <v>7.28</v>
          </cell>
          <cell r="U119" t="e">
            <v>#VALUE!</v>
          </cell>
          <cell r="V119" t="e">
            <v>#VALUE!</v>
          </cell>
        </row>
        <row r="120">
          <cell r="D120">
            <v>41333</v>
          </cell>
          <cell r="F120" t="e">
            <v>#VALUE!</v>
          </cell>
          <cell r="G120" t="e">
            <v>#VALUE!</v>
          </cell>
          <cell r="H120" t="e">
            <v>#VALUE!</v>
          </cell>
          <cell r="I120" t="e">
            <v>#VALUE!</v>
          </cell>
          <cell r="K120">
            <v>62.97</v>
          </cell>
          <cell r="L120">
            <v>7.28</v>
          </cell>
          <cell r="M120">
            <v>62.97</v>
          </cell>
          <cell r="N120">
            <v>7.28</v>
          </cell>
          <cell r="Q120">
            <v>2</v>
          </cell>
          <cell r="R120">
            <v>125.94</v>
          </cell>
          <cell r="S120">
            <v>14.56</v>
          </cell>
          <cell r="U120" t="e">
            <v>#VALUE!</v>
          </cell>
          <cell r="V120" t="e">
            <v>#VALUE!</v>
          </cell>
        </row>
        <row r="121">
          <cell r="D121">
            <v>41364</v>
          </cell>
          <cell r="F121" t="e">
            <v>#VALUE!</v>
          </cell>
          <cell r="G121" t="e">
            <v>#VALUE!</v>
          </cell>
          <cell r="H121" t="e">
            <v>#VALUE!</v>
          </cell>
          <cell r="I121" t="e">
            <v>#VALUE!</v>
          </cell>
          <cell r="K121">
            <v>62.97</v>
          </cell>
          <cell r="L121">
            <v>7.28</v>
          </cell>
          <cell r="M121">
            <v>62.97</v>
          </cell>
          <cell r="N121">
            <v>7.28</v>
          </cell>
          <cell r="Q121">
            <v>3</v>
          </cell>
          <cell r="R121">
            <v>188.91</v>
          </cell>
          <cell r="S121">
            <v>21.84</v>
          </cell>
          <cell r="U121" t="e">
            <v>#VALUE!</v>
          </cell>
          <cell r="V121" t="e">
            <v>#VALUE!</v>
          </cell>
        </row>
        <row r="122">
          <cell r="D122">
            <v>41394</v>
          </cell>
          <cell r="F122" t="e">
            <v>#VALUE!</v>
          </cell>
          <cell r="G122" t="e">
            <v>#VALUE!</v>
          </cell>
          <cell r="H122" t="e">
            <v>#VALUE!</v>
          </cell>
          <cell r="I122" t="e">
            <v>#VALUE!</v>
          </cell>
          <cell r="K122">
            <v>62.97</v>
          </cell>
          <cell r="L122">
            <v>7.28</v>
          </cell>
          <cell r="M122">
            <v>62.97</v>
          </cell>
          <cell r="N122">
            <v>7.28</v>
          </cell>
          <cell r="Q122">
            <v>4</v>
          </cell>
          <cell r="R122">
            <v>251.88</v>
          </cell>
          <cell r="S122">
            <v>29.12</v>
          </cell>
          <cell r="U122" t="e">
            <v>#VALUE!</v>
          </cell>
          <cell r="V122" t="e">
            <v>#VALUE!</v>
          </cell>
        </row>
        <row r="123">
          <cell r="D123">
            <v>41425</v>
          </cell>
          <cell r="F123" t="e">
            <v>#VALUE!</v>
          </cell>
          <cell r="G123" t="e">
            <v>#VALUE!</v>
          </cell>
          <cell r="H123" t="e">
            <v>#VALUE!</v>
          </cell>
          <cell r="I123" t="e">
            <v>#VALUE!</v>
          </cell>
          <cell r="K123">
            <v>62.97</v>
          </cell>
          <cell r="L123">
            <v>7.28</v>
          </cell>
          <cell r="M123">
            <v>62.97</v>
          </cell>
          <cell r="N123">
            <v>7.28</v>
          </cell>
          <cell r="Q123">
            <v>5</v>
          </cell>
          <cell r="R123">
            <v>314.85000000000002</v>
          </cell>
          <cell r="S123">
            <v>36.4</v>
          </cell>
          <cell r="U123" t="e">
            <v>#VALUE!</v>
          </cell>
          <cell r="V123" t="e">
            <v>#VALUE!</v>
          </cell>
        </row>
        <row r="124">
          <cell r="D124">
            <v>41455</v>
          </cell>
          <cell r="F124" t="e">
            <v>#VALUE!</v>
          </cell>
          <cell r="G124" t="e">
            <v>#VALUE!</v>
          </cell>
          <cell r="H124" t="e">
            <v>#VALUE!</v>
          </cell>
          <cell r="I124" t="e">
            <v>#VALUE!</v>
          </cell>
          <cell r="K124">
            <v>62.97</v>
          </cell>
          <cell r="L124">
            <v>7.28</v>
          </cell>
          <cell r="M124">
            <v>62.97</v>
          </cell>
          <cell r="N124">
            <v>7.28</v>
          </cell>
          <cell r="Q124">
            <v>6</v>
          </cell>
          <cell r="R124">
            <v>377.82000000000005</v>
          </cell>
          <cell r="S124">
            <v>43.68</v>
          </cell>
          <cell r="U124" t="e">
            <v>#VALUE!</v>
          </cell>
          <cell r="V124" t="e">
            <v>#VALUE!</v>
          </cell>
        </row>
        <row r="125">
          <cell r="D125">
            <v>41486</v>
          </cell>
          <cell r="F125" t="e">
            <v>#VALUE!</v>
          </cell>
          <cell r="G125" t="e">
            <v>#VALUE!</v>
          </cell>
          <cell r="H125" t="e">
            <v>#VALUE!</v>
          </cell>
          <cell r="I125" t="e">
            <v>#VALUE!</v>
          </cell>
          <cell r="K125">
            <v>62.97</v>
          </cell>
          <cell r="L125">
            <v>7.28</v>
          </cell>
          <cell r="M125">
            <v>62.97</v>
          </cell>
          <cell r="N125">
            <v>7.28</v>
          </cell>
          <cell r="Q125">
            <v>7</v>
          </cell>
          <cell r="R125">
            <v>440.79000000000008</v>
          </cell>
          <cell r="S125">
            <v>50.96</v>
          </cell>
          <cell r="U125" t="e">
            <v>#VALUE!</v>
          </cell>
          <cell r="V125" t="e">
            <v>#VALUE!</v>
          </cell>
        </row>
        <row r="126">
          <cell r="D126">
            <v>41517</v>
          </cell>
          <cell r="F126" t="e">
            <v>#VALUE!</v>
          </cell>
          <cell r="G126" t="e">
            <v>#VALUE!</v>
          </cell>
          <cell r="H126" t="e">
            <v>#VALUE!</v>
          </cell>
          <cell r="I126" t="e">
            <v>#VALUE!</v>
          </cell>
          <cell r="K126">
            <v>62.97</v>
          </cell>
          <cell r="L126">
            <v>7.28</v>
          </cell>
          <cell r="M126">
            <v>62.97</v>
          </cell>
          <cell r="N126">
            <v>7.28</v>
          </cell>
          <cell r="Q126">
            <v>8</v>
          </cell>
          <cell r="R126">
            <v>503.7600000000001</v>
          </cell>
          <cell r="S126">
            <v>58.24</v>
          </cell>
          <cell r="U126" t="e">
            <v>#VALUE!</v>
          </cell>
          <cell r="V126" t="e">
            <v>#VALUE!</v>
          </cell>
        </row>
        <row r="127">
          <cell r="D127">
            <v>41547</v>
          </cell>
          <cell r="F127" t="e">
            <v>#VALUE!</v>
          </cell>
          <cell r="G127" t="e">
            <v>#VALUE!</v>
          </cell>
          <cell r="H127" t="e">
            <v>#VALUE!</v>
          </cell>
          <cell r="I127" t="e">
            <v>#VALUE!</v>
          </cell>
          <cell r="K127">
            <v>62.97</v>
          </cell>
          <cell r="L127">
            <v>7.28</v>
          </cell>
          <cell r="M127">
            <v>62.97</v>
          </cell>
          <cell r="N127">
            <v>7.28</v>
          </cell>
          <cell r="Q127">
            <v>9</v>
          </cell>
          <cell r="R127">
            <v>566.73000000000013</v>
          </cell>
          <cell r="S127">
            <v>65.52</v>
          </cell>
          <cell r="U127" t="e">
            <v>#VALUE!</v>
          </cell>
          <cell r="V127" t="e">
            <v>#VALUE!</v>
          </cell>
        </row>
        <row r="128">
          <cell r="D128">
            <v>41578</v>
          </cell>
          <cell r="F128" t="e">
            <v>#VALUE!</v>
          </cell>
          <cell r="G128" t="e">
            <v>#VALUE!</v>
          </cell>
          <cell r="H128" t="e">
            <v>#VALUE!</v>
          </cell>
          <cell r="I128" t="e">
            <v>#VALUE!</v>
          </cell>
          <cell r="K128">
            <v>62.97</v>
          </cell>
          <cell r="L128">
            <v>7.28</v>
          </cell>
          <cell r="M128">
            <v>62.97</v>
          </cell>
          <cell r="N128">
            <v>7.28</v>
          </cell>
          <cell r="Q128">
            <v>10</v>
          </cell>
          <cell r="R128">
            <v>629.70000000000016</v>
          </cell>
          <cell r="S128">
            <v>72.8</v>
          </cell>
          <cell r="U128" t="e">
            <v>#VALUE!</v>
          </cell>
          <cell r="V128" t="e">
            <v>#VALUE!</v>
          </cell>
        </row>
        <row r="129">
          <cell r="D129">
            <v>41608</v>
          </cell>
          <cell r="F129" t="e">
            <v>#VALUE!</v>
          </cell>
          <cell r="G129" t="e">
            <v>#VALUE!</v>
          </cell>
          <cell r="H129" t="e">
            <v>#VALUE!</v>
          </cell>
          <cell r="I129" t="e">
            <v>#VALUE!</v>
          </cell>
          <cell r="K129">
            <v>62.97</v>
          </cell>
          <cell r="L129">
            <v>7.28</v>
          </cell>
          <cell r="M129">
            <v>62.97</v>
          </cell>
          <cell r="N129">
            <v>7.28</v>
          </cell>
          <cell r="Q129">
            <v>11</v>
          </cell>
          <cell r="R129">
            <v>692.67000000000019</v>
          </cell>
          <cell r="S129">
            <v>80.08</v>
          </cell>
          <cell r="U129" t="e">
            <v>#VALUE!</v>
          </cell>
          <cell r="V129" t="e">
            <v>#VALUE!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PRICE"/>
      <sheetName val="SUMMARY"/>
      <sheetName val="Prod-Daily"/>
      <sheetName val="Prod-Vol"/>
      <sheetName val="PF Daily"/>
      <sheetName val="PF Vol"/>
      <sheetName val="Price-Inv"/>
      <sheetName val="Delta"/>
      <sheetName val="Central"/>
      <sheetName val="Proc"/>
      <sheetName val="Deep"/>
      <sheetName val="Western"/>
      <sheetName val="East Tex"/>
      <sheetName val="Gulf Coast"/>
      <sheetName val="Rockies"/>
      <sheetName val="Permian-East"/>
      <sheetName val="Permian-West"/>
      <sheetName val="Arklatex"/>
      <sheetName val="Anadarko"/>
      <sheetName val="Canada"/>
      <sheetName val="EG-A"/>
      <sheetName val="EG-B"/>
      <sheetName val="EG-C"/>
      <sheetName val="EG-D"/>
      <sheetName val="CI-11"/>
      <sheetName val="CI-01"/>
      <sheetName val="CI-12"/>
      <sheetName val="CI-104"/>
      <sheetName val="CI-105"/>
      <sheetName val="LPG"/>
      <sheetName val="EB Suef"/>
      <sheetName val="Qarun"/>
      <sheetName val="E Zeit"/>
      <sheetName val="S Hurghada"/>
      <sheetName val="Darag"/>
      <sheetName val="W Abu Gharadig"/>
      <sheetName val="SW Gebel"/>
      <sheetName val="Suez"/>
      <sheetName val="Russia"/>
      <sheetName val="Indonesia"/>
      <sheetName val="Bangladesh"/>
      <sheetName val="Pasni"/>
      <sheetName val="S Pasni"/>
      <sheetName val="E Pasni"/>
      <sheetName val="Gwadar"/>
      <sheetName val="Omara"/>
      <sheetName val="Yemen"/>
      <sheetName val="Ang 19"/>
      <sheetName val="Ang 24"/>
      <sheetName val="Other"/>
      <sheetName val="Adj"/>
      <sheetName val="ACQ"/>
      <sheetName val="Comp"/>
      <sheetName val="Volumes Retrieve"/>
      <sheetName val="Diff Retrieve"/>
      <sheetName val="Arko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bitrage"/>
      <sheetName val="Inflation Index"/>
      <sheetName val="Brent Crude"/>
      <sheetName val="WTI Crude"/>
      <sheetName val="US Natural Gas"/>
      <sheetName val="US Gas Differentials (yr)"/>
      <sheetName val="US Gas Differentials (mo)"/>
      <sheetName val="Nat Gas (mo prob)"/>
      <sheetName val="Nat Gas (mo deter)"/>
      <sheetName val="Canadian Natural Gas"/>
      <sheetName val="Europe Natural Gas"/>
      <sheetName val="Downstream Indicators"/>
      <sheetName val="CrudeDifferentials"/>
      <sheetName val="CrudeDifferentials (2003 by mon"/>
      <sheetName val="Crude Prices"/>
      <sheetName val="LOSs-Summary (mo)"/>
      <sheetName val="Benchmark Crudes"/>
      <sheetName val="USMC NGL"/>
      <sheetName val="USGC NGL"/>
      <sheetName val="Edmonton NGL"/>
      <sheetName val="NWE LPG"/>
      <sheetName val="Asia LPG"/>
      <sheetName val="USGC"/>
      <sheetName val="USEC"/>
      <sheetName val="USMC"/>
      <sheetName val="USWC"/>
      <sheetName val="NWE"/>
      <sheetName val="Singapore"/>
      <sheetName val="Refining Margins"/>
      <sheetName val="US Clean Fuels"/>
      <sheetName val="NWE Clean Fuels"/>
      <sheetName val="Resid BHL"/>
      <sheetName val="Fuel Oil Blend"/>
      <sheetName val="Process Yields"/>
      <sheetName val="Crude Assa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p Structure"/>
      <sheetName val="Cash Flow (Burn) Model"/>
      <sheetName val="Model Assumptions"/>
      <sheetName val="Covenants"/>
      <sheetName val="Subs"/>
      <sheetName val="Valuation Waterfall"/>
      <sheetName val="Chart"/>
      <sheetName val="Liquidation Analysis"/>
      <sheetName val="Comps"/>
      <sheetName val="Annual Historicals"/>
      <sheetName val="Quarterly Historical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sheetName val="#REF"/>
      <sheetName val="_REF"/>
      <sheetName val="Projections"/>
      <sheetName val="Model Assumptions"/>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gt;&gt;&gt;"/>
      <sheetName val="Operating"/>
      <sheetName val="Financial"/>
      <sheetName val="M&amp;A Adjs"/>
      <sheetName val="Price Deck"/>
      <sheetName val="OUTPUTS&gt;&gt;&gt;"/>
      <sheetName val="Forecast Assumptions"/>
      <sheetName val="Forecast Summary"/>
      <sheetName val="BS OUTPUT"/>
      <sheetName val="IS OUTPUT"/>
      <sheetName val="__FDSCACHE__"/>
      <sheetName val="CFS OUPUT"/>
      <sheetName val="RS S&amp;U_CAP"/>
      <sheetName val="S&amp;U_CAP"/>
      <sheetName val="PresNummies"/>
      <sheetName val="Qtrly and Annual Summary"/>
      <sheetName val="Financial Statements"/>
      <sheetName val="ROLLUP"/>
      <sheetName val="DEVELOPED&gt;&gt;&gt;"/>
      <sheetName val="RAM Proved"/>
      <sheetName val="GEOI Proved"/>
      <sheetName val="CH4 Proved"/>
      <sheetName val="UNDEVELOPED&gt;&gt;&gt;"/>
      <sheetName val="UTICA_BOG"/>
      <sheetName val="UTICA_BONCL"/>
      <sheetName val="UTICA_BOR"/>
      <sheetName val="UTICA_TG"/>
      <sheetName val="UTICA_WGS"/>
      <sheetName val="WOODBINE_EN"/>
      <sheetName val="WOODBINE_AMI"/>
      <sheetName val="WILCOX"/>
      <sheetName val="MISSISSIPPIAN"/>
      <sheetName val="LRSP1"/>
      <sheetName val="LRSP2"/>
      <sheetName val="LRSP3"/>
      <sheetName val="LRSP4"/>
      <sheetName val="Bakken1"/>
      <sheetName val="Bakken2"/>
      <sheetName val="EagleFord"/>
      <sheetName val="AustinChalk"/>
      <sheetName val="ThreeForks"/>
      <sheetName val="CH4"/>
      <sheetName val="CH4_AREA"/>
      <sheetName val="liquidity 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C2" t="str">
            <v>Pricing Case: Strip (5/29/12)</v>
          </cell>
          <cell r="S2">
            <v>0.10243079548651909</v>
          </cell>
        </row>
        <row r="3">
          <cell r="S3">
            <v>0.60760564220197222</v>
          </cell>
        </row>
        <row r="4">
          <cell r="C4" t="str">
            <v>Halcon Resources Corporation -- Model Summary</v>
          </cell>
        </row>
        <row r="6">
          <cell r="E6" t="str">
            <v>2012E</v>
          </cell>
          <cell r="I6" t="str">
            <v>FY</v>
          </cell>
          <cell r="J6" t="str">
            <v>2013E</v>
          </cell>
          <cell r="N6" t="str">
            <v>FY</v>
          </cell>
          <cell r="O6" t="str">
            <v>FY</v>
          </cell>
          <cell r="P6" t="str">
            <v>FY</v>
          </cell>
          <cell r="Q6" t="str">
            <v>FY</v>
          </cell>
        </row>
        <row r="7">
          <cell r="C7" t="str">
            <v>($ in millions)</v>
          </cell>
          <cell r="E7" t="str">
            <v>1Q'12</v>
          </cell>
          <cell r="F7" t="str">
            <v>2Q'12</v>
          </cell>
          <cell r="G7" t="str">
            <v>3Q'12</v>
          </cell>
          <cell r="H7" t="str">
            <v>4Q'12</v>
          </cell>
          <cell r="I7">
            <v>2012</v>
          </cell>
          <cell r="J7" t="str">
            <v>1Q'13</v>
          </cell>
          <cell r="K7" t="str">
            <v>2Q'13</v>
          </cell>
          <cell r="L7" t="str">
            <v>3Q'13</v>
          </cell>
          <cell r="M7" t="str">
            <v>4Q'13</v>
          </cell>
          <cell r="N7">
            <v>2013</v>
          </cell>
          <cell r="O7">
            <v>2014</v>
          </cell>
          <cell r="P7">
            <v>2015</v>
          </cell>
          <cell r="Q7">
            <v>2016</v>
          </cell>
        </row>
        <row r="8">
          <cell r="C8" t="str">
            <v>Quarter</v>
          </cell>
          <cell r="E8" t="str">
            <v>1Q'12</v>
          </cell>
          <cell r="F8" t="str">
            <v>2Q'12</v>
          </cell>
          <cell r="G8" t="str">
            <v>3Q'12</v>
          </cell>
          <cell r="H8" t="str">
            <v>4Q'12</v>
          </cell>
          <cell r="I8" t="str">
            <v>4Q'12</v>
          </cell>
          <cell r="J8" t="str">
            <v>1Q'13</v>
          </cell>
          <cell r="K8" t="str">
            <v>2Q'13</v>
          </cell>
          <cell r="L8" t="str">
            <v>3Q'13</v>
          </cell>
          <cell r="M8" t="str">
            <v>4Q'13</v>
          </cell>
          <cell r="N8" t="str">
            <v>4Q'12</v>
          </cell>
          <cell r="O8" t="str">
            <v>4Q'12</v>
          </cell>
          <cell r="P8" t="str">
            <v>1Q'13</v>
          </cell>
          <cell r="Q8" t="str">
            <v>1Q'13</v>
          </cell>
        </row>
        <row r="9">
          <cell r="C9" t="str">
            <v>Days per Period</v>
          </cell>
          <cell r="E9">
            <v>91</v>
          </cell>
          <cell r="F9">
            <v>91</v>
          </cell>
          <cell r="G9">
            <v>92</v>
          </cell>
          <cell r="H9">
            <v>92</v>
          </cell>
          <cell r="I9">
            <v>366</v>
          </cell>
          <cell r="J9">
            <v>90</v>
          </cell>
          <cell r="K9">
            <v>91</v>
          </cell>
          <cell r="L9">
            <v>92</v>
          </cell>
          <cell r="M9">
            <v>92</v>
          </cell>
          <cell r="N9">
            <v>365</v>
          </cell>
          <cell r="O9">
            <v>365</v>
          </cell>
          <cell r="P9">
            <v>365</v>
          </cell>
          <cell r="Q9">
            <v>366</v>
          </cell>
        </row>
        <row r="10">
          <cell r="D10">
            <v>40908</v>
          </cell>
          <cell r="E10">
            <v>40999</v>
          </cell>
          <cell r="F10">
            <v>41090</v>
          </cell>
          <cell r="G10">
            <v>41182</v>
          </cell>
          <cell r="H10">
            <v>41274</v>
          </cell>
          <cell r="I10">
            <v>41274</v>
          </cell>
          <cell r="J10">
            <v>41364</v>
          </cell>
          <cell r="K10">
            <v>41455</v>
          </cell>
          <cell r="L10">
            <v>41547</v>
          </cell>
          <cell r="M10">
            <v>41639</v>
          </cell>
          <cell r="N10">
            <v>41639</v>
          </cell>
          <cell r="O10">
            <v>42004</v>
          </cell>
          <cell r="P10">
            <v>42369</v>
          </cell>
          <cell r="Q10">
            <v>42735</v>
          </cell>
        </row>
        <row r="12">
          <cell r="C12" t="str">
            <v>Production</v>
          </cell>
        </row>
        <row r="13">
          <cell r="C13" t="str">
            <v>Gas (MMcf)</v>
          </cell>
          <cell r="E13">
            <v>614.46800000000007</v>
          </cell>
          <cell r="F13">
            <v>595.76468567940321</v>
          </cell>
          <cell r="G13">
            <v>2302.6405531717705</v>
          </cell>
          <cell r="H13">
            <v>4138.4003990380052</v>
          </cell>
          <cell r="I13">
            <v>7651.2736378891786</v>
          </cell>
          <cell r="J13">
            <v>5435.3815455669364</v>
          </cell>
          <cell r="K13">
            <v>7385.0897944881781</v>
          </cell>
          <cell r="L13">
            <v>9499.5533606455247</v>
          </cell>
          <cell r="M13">
            <v>11275.784197344065</v>
          </cell>
          <cell r="N13">
            <v>33595.808898044706</v>
          </cell>
          <cell r="O13">
            <v>67115.597032647507</v>
          </cell>
          <cell r="P13">
            <v>102907.83233550616</v>
          </cell>
          <cell r="Q13">
            <v>136298.68237895661</v>
          </cell>
        </row>
        <row r="14">
          <cell r="C14" t="str">
            <v>NGL (Mbbls)</v>
          </cell>
          <cell r="E14">
            <v>39.995999999999995</v>
          </cell>
          <cell r="F14">
            <v>33.906513991836505</v>
          </cell>
          <cell r="G14">
            <v>147.85874374486153</v>
          </cell>
          <cell r="H14">
            <v>243.6510996623054</v>
          </cell>
          <cell r="I14">
            <v>465.41235739900344</v>
          </cell>
          <cell r="J14">
            <v>385.41254329552396</v>
          </cell>
          <cell r="K14">
            <v>591.41023417873851</v>
          </cell>
          <cell r="L14">
            <v>792.30865580379395</v>
          </cell>
          <cell r="M14">
            <v>983.62026830971013</v>
          </cell>
          <cell r="N14">
            <v>2752.7517015877665</v>
          </cell>
          <cell r="O14">
            <v>6169.8405652194997</v>
          </cell>
          <cell r="P14">
            <v>10235.078527934282</v>
          </cell>
          <cell r="Q14">
            <v>13927.818563839499</v>
          </cell>
        </row>
        <row r="15">
          <cell r="C15" t="str">
            <v>Oil (Mbbls)</v>
          </cell>
          <cell r="E15">
            <v>226.38</v>
          </cell>
          <cell r="F15">
            <v>221.78990781597906</v>
          </cell>
          <cell r="G15">
            <v>890.09688940415549</v>
          </cell>
          <cell r="H15">
            <v>1445.3054101587627</v>
          </cell>
          <cell r="I15">
            <v>2783.5722073788975</v>
          </cell>
          <cell r="J15">
            <v>1855.7616028256098</v>
          </cell>
          <cell r="K15">
            <v>2441.2612048402216</v>
          </cell>
          <cell r="L15">
            <v>2963.0994222116547</v>
          </cell>
          <cell r="M15">
            <v>3424.2074090036735</v>
          </cell>
          <cell r="N15">
            <v>10684.32963888116</v>
          </cell>
          <cell r="O15">
            <v>19418.788689562392</v>
          </cell>
          <cell r="P15">
            <v>29287.213457688264</v>
          </cell>
          <cell r="Q15">
            <v>39276.610178565141</v>
          </cell>
        </row>
        <row r="16">
          <cell r="C16" t="str">
            <v>Equivalent (MBoe)</v>
          </cell>
          <cell r="D16">
            <v>6</v>
          </cell>
          <cell r="E16">
            <v>368.78733333333332</v>
          </cell>
          <cell r="F16">
            <v>354.99053608771612</v>
          </cell>
          <cell r="G16">
            <v>1421.7290586776453</v>
          </cell>
          <cell r="H16">
            <v>2378.6899096607358</v>
          </cell>
          <cell r="I16">
            <v>4524.1968377594312</v>
          </cell>
          <cell r="J16">
            <v>3147.0710703822897</v>
          </cell>
          <cell r="K16">
            <v>4263.5197381003236</v>
          </cell>
          <cell r="L16">
            <v>5338.6669714563686</v>
          </cell>
          <cell r="M16">
            <v>6287.125043537395</v>
          </cell>
          <cell r="N16">
            <v>19036.382823476379</v>
          </cell>
          <cell r="O16">
            <v>36774.56209355648</v>
          </cell>
          <cell r="P16">
            <v>56673.597374873571</v>
          </cell>
          <cell r="Q16">
            <v>75920.875805564079</v>
          </cell>
        </row>
        <row r="17">
          <cell r="C17" t="str">
            <v>Average Daily Production (Boe/d)</v>
          </cell>
          <cell r="E17">
            <v>4052.6080586080579</v>
          </cell>
          <cell r="F17">
            <v>3900.9949020628146</v>
          </cell>
          <cell r="G17">
            <v>15453.576724757013</v>
          </cell>
          <cell r="H17">
            <v>25855.325105008</v>
          </cell>
          <cell r="I17">
            <v>12361.193545790797</v>
          </cell>
          <cell r="J17">
            <v>34967.456337580996</v>
          </cell>
          <cell r="K17">
            <v>46851.865253849712</v>
          </cell>
          <cell r="L17">
            <v>58028.988820177925</v>
          </cell>
          <cell r="M17">
            <v>68338.315690623858</v>
          </cell>
          <cell r="N17">
            <v>52154.473488976379</v>
          </cell>
          <cell r="O17">
            <v>100752.22491385337</v>
          </cell>
          <cell r="P17">
            <v>155270.12979417416</v>
          </cell>
          <cell r="Q17">
            <v>207434.08690044831</v>
          </cell>
        </row>
        <row r="18">
          <cell r="C18" t="str">
            <v>% Liquids</v>
          </cell>
          <cell r="E18">
            <v>0.7223024651967439</v>
          </cell>
          <cell r="F18">
            <v>0.7202908128926413</v>
          </cell>
          <cell r="G18">
            <v>0.73006570894346279</v>
          </cell>
          <cell r="H18">
            <v>0.71003643768849134</v>
          </cell>
          <cell r="I18">
            <v>0.718135103597069</v>
          </cell>
          <cell r="J18">
            <v>0.71214602276169359</v>
          </cell>
          <cell r="K18">
            <v>0.71130700109534695</v>
          </cell>
          <cell r="L18">
            <v>0.70343553888902477</v>
          </cell>
          <cell r="M18">
            <v>0.70108796099804604</v>
          </cell>
          <cell r="N18">
            <v>0.70586316030048601</v>
          </cell>
          <cell r="O18">
            <v>0.6958241729618162</v>
          </cell>
          <cell r="P18">
            <v>0.69736691892342961</v>
          </cell>
          <cell r="Q18">
            <v>0.7007878686576664</v>
          </cell>
        </row>
        <row r="20">
          <cell r="C20" t="str">
            <v>Realized Pricing (including the impact of hedging)</v>
          </cell>
        </row>
        <row r="21">
          <cell r="C21" t="str">
            <v>Oil</v>
          </cell>
          <cell r="E21">
            <v>101.58582913684955</v>
          </cell>
          <cell r="F21">
            <v>98.090850715677604</v>
          </cell>
          <cell r="G21">
            <v>88.339698889992462</v>
          </cell>
          <cell r="H21">
            <v>89.734503287887179</v>
          </cell>
          <cell r="I21">
            <v>90.918142644088803</v>
          </cell>
          <cell r="J21">
            <v>90.666711038191096</v>
          </cell>
          <cell r="K21">
            <v>90.930760629588178</v>
          </cell>
          <cell r="L21">
            <v>90.500088620128466</v>
          </cell>
          <cell r="M21">
            <v>89.904382330883422</v>
          </cell>
          <cell r="N21">
            <v>90.436516308353646</v>
          </cell>
          <cell r="O21">
            <v>88.37950069666195</v>
          </cell>
          <cell r="P21">
            <v>86.785406213985951</v>
          </cell>
          <cell r="Q21">
            <v>86.138280602170667</v>
          </cell>
        </row>
        <row r="22">
          <cell r="C22" t="str">
            <v>NGLs</v>
          </cell>
          <cell r="E22">
            <v>54.230423042304238</v>
          </cell>
          <cell r="F22">
            <v>50.657532052045347</v>
          </cell>
          <cell r="G22">
            <v>39.993914834844041</v>
          </cell>
          <cell r="H22">
            <v>39.460008767603597</v>
          </cell>
          <cell r="I22">
            <v>41.714717163171748</v>
          </cell>
          <cell r="J22">
            <v>38.819062165962166</v>
          </cell>
          <cell r="K22">
            <v>38.345487578702162</v>
          </cell>
          <cell r="L22">
            <v>37.807953023987913</v>
          </cell>
          <cell r="M22">
            <v>37.373947091382483</v>
          </cell>
          <cell r="N22">
            <v>37.909923917621761</v>
          </cell>
          <cell r="O22">
            <v>36.30195097079222</v>
          </cell>
          <cell r="P22">
            <v>35.227271235043631</v>
          </cell>
          <cell r="Q22">
            <v>34.855125642572432</v>
          </cell>
        </row>
        <row r="23">
          <cell r="C23" t="str">
            <v>Natural Gas</v>
          </cell>
          <cell r="E23">
            <v>2.7145433122636162</v>
          </cell>
          <cell r="F23">
            <v>2.3885953752899862</v>
          </cell>
          <cell r="G23">
            <v>2.2792168963725379</v>
          </cell>
          <cell r="H23">
            <v>2.5998050713768985</v>
          </cell>
          <cell r="I23">
            <v>2.4960932358070274</v>
          </cell>
          <cell r="J23">
            <v>3.1695967022598976</v>
          </cell>
          <cell r="K23">
            <v>3.2759631699364848</v>
          </cell>
          <cell r="L23">
            <v>3.348617975216591</v>
          </cell>
          <cell r="M23">
            <v>3.5353153651054261</v>
          </cell>
          <cell r="N23">
            <v>3.3663448379962282</v>
          </cell>
          <cell r="O23">
            <v>3.8321982906842726</v>
          </cell>
          <cell r="P23">
            <v>4.150966956514468</v>
          </cell>
          <cell r="Q23">
            <v>4.4274288641833239</v>
          </cell>
        </row>
        <row r="25">
          <cell r="C25" t="str">
            <v>Revenue</v>
          </cell>
        </row>
        <row r="26">
          <cell r="C26" t="str">
            <v>Hedged</v>
          </cell>
          <cell r="E26">
            <v>27.445</v>
          </cell>
          <cell r="F26">
            <v>27.235495821293082</v>
          </cell>
          <cell r="G26">
            <v>92.089208339944975</v>
          </cell>
          <cell r="H26">
            <v>151.27979633349537</v>
          </cell>
          <cell r="I26">
            <v>298.04950049473342</v>
          </cell>
          <cell r="J26">
            <v>202.7548873853969</v>
          </cell>
          <cell r="K26">
            <v>271.51391636686765</v>
          </cell>
          <cell r="L26">
            <v>332.97665766623686</v>
          </cell>
          <cell r="M26">
            <v>385.16118467359411</v>
          </cell>
          <cell r="N26">
            <v>1192.4066460920956</v>
          </cell>
          <cell r="O26">
            <v>2209.1376225778558</v>
          </cell>
          <cell r="P26">
            <v>3344.9825104531283</v>
          </cell>
          <cell r="Q26">
            <v>4493.0271795234212</v>
          </cell>
        </row>
        <row r="27">
          <cell r="C27" t="str">
            <v>Unhedged</v>
          </cell>
          <cell r="E27">
            <v>26.869999999999997</v>
          </cell>
          <cell r="F27">
            <v>25.012565599248067</v>
          </cell>
          <cell r="G27">
            <v>90.212172511662146</v>
          </cell>
          <cell r="H27">
            <v>150.76855876581863</v>
          </cell>
          <cell r="I27">
            <v>292.86329687672884</v>
          </cell>
          <cell r="J27">
            <v>201.3818319408764</v>
          </cell>
          <cell r="K27">
            <v>270.11334288878544</v>
          </cell>
          <cell r="L27">
            <v>331.46850072445602</v>
          </cell>
          <cell r="M27">
            <v>386.27319316742972</v>
          </cell>
          <cell r="N27">
            <v>1189.2368687215476</v>
          </cell>
          <cell r="O27">
            <v>2207.6691551258009</v>
          </cell>
          <cell r="P27">
            <v>3344.9825104531283</v>
          </cell>
          <cell r="Q27">
            <v>4493.0271795234212</v>
          </cell>
        </row>
        <row r="28">
          <cell r="C28" t="str">
            <v>% Production Hedged</v>
          </cell>
          <cell r="E28">
            <v>0.7690520824106396</v>
          </cell>
          <cell r="F28">
            <v>1.7952548021984223</v>
          </cell>
          <cell r="G28">
            <v>0.45074277486185926</v>
          </cell>
          <cell r="H28">
            <v>0.26940632253386104</v>
          </cell>
          <cell r="I28">
            <v>0.48684515999620898</v>
          </cell>
          <cell r="J28">
            <v>8.1917764687133021E-2</v>
          </cell>
          <cell r="K28">
            <v>6.085352511937802E-2</v>
          </cell>
          <cell r="L28">
            <v>4.8907224398456309E-2</v>
          </cell>
          <cell r="M28">
            <v>4.1529217528452178E-2</v>
          </cell>
          <cell r="N28">
            <v>5.4603335604183754E-2</v>
          </cell>
          <cell r="O28">
            <v>7.6275551367924613E-3</v>
          </cell>
          <cell r="P28">
            <v>0</v>
          </cell>
          <cell r="Q28">
            <v>0</v>
          </cell>
        </row>
        <row r="30">
          <cell r="C30" t="str">
            <v>Unleveraged Cash Margin ($/Boe)</v>
          </cell>
        </row>
        <row r="31">
          <cell r="C31" t="str">
            <v>Averaged Realized Price (Hedged)</v>
          </cell>
          <cell r="E31">
            <v>72.860420007194747</v>
          </cell>
          <cell r="F31">
            <v>70.459809647059458</v>
          </cell>
          <cell r="G31">
            <v>63.452436285974755</v>
          </cell>
          <cell r="H31">
            <v>63.383023635612183</v>
          </cell>
          <cell r="I31">
            <v>64.732660266339522</v>
          </cell>
          <cell r="J31">
            <v>63.9902396345989</v>
          </cell>
          <cell r="K31">
            <v>63.354542603604457</v>
          </cell>
          <cell r="L31">
            <v>62.088252085526257</v>
          </cell>
          <cell r="M31">
            <v>61.438764219344449</v>
          </cell>
          <cell r="N31">
            <v>62.471787825938023</v>
          </cell>
          <cell r="O31">
            <v>60.032506967978868</v>
          </cell>
          <cell r="P31">
            <v>59.021884358732059</v>
          </cell>
          <cell r="Q31">
            <v>59.180391846772352</v>
          </cell>
        </row>
        <row r="32">
          <cell r="C32" t="str">
            <v>Lease Operating Expenses</v>
          </cell>
          <cell r="E32">
            <v>-21.549004756128646</v>
          </cell>
          <cell r="F32">
            <v>-29.918986452230946</v>
          </cell>
          <cell r="G32">
            <v>-7.8707486323125524</v>
          </cell>
          <cell r="H32">
            <v>-5.9591061787251789</v>
          </cell>
          <cell r="I32">
            <v>-9.7106506187455324</v>
          </cell>
          <cell r="J32">
            <v>-4.5190541644579163</v>
          </cell>
          <cell r="K32">
            <v>-3.4978117498606145</v>
          </cell>
          <cell r="L32">
            <v>-2.934735243185211</v>
          </cell>
          <cell r="M32">
            <v>-2.6200016436825329</v>
          </cell>
          <cell r="N32">
            <v>-3.2188166570934569</v>
          </cell>
          <cell r="O32">
            <v>-2.0441566163372715</v>
          </cell>
          <cell r="P32">
            <v>-1.2086990907208814</v>
          </cell>
          <cell r="Q32">
            <v>-1.1989354180805465</v>
          </cell>
        </row>
        <row r="33">
          <cell r="C33" t="str">
            <v>Taxes</v>
          </cell>
          <cell r="E33">
            <v>-4.2571961076031171</v>
          </cell>
          <cell r="F33">
            <v>-5.1031441061838976</v>
          </cell>
          <cell r="G33">
            <v>-5.982567115947246</v>
          </cell>
          <cell r="H33">
            <v>-6.1685772092069371</v>
          </cell>
          <cell r="I33">
            <v>-5.8707193106735103</v>
          </cell>
          <cell r="J33">
            <v>-6.0683450899154261</v>
          </cell>
          <cell r="K33">
            <v>-5.9002845963882846</v>
          </cell>
          <cell r="L33">
            <v>-5.6907265852537039</v>
          </cell>
          <cell r="M33">
            <v>-5.5742919478947766</v>
          </cell>
          <cell r="N33">
            <v>-5.7616333261221486</v>
          </cell>
          <cell r="O33">
            <v>-5.1618229388312953</v>
          </cell>
          <cell r="P33">
            <v>-5.1096364395996767</v>
          </cell>
          <cell r="Q33">
            <v>-5.1352890818628945</v>
          </cell>
        </row>
        <row r="34">
          <cell r="C34" t="str">
            <v>General and Administrative</v>
          </cell>
          <cell r="E34">
            <v>-55.137468568154006</v>
          </cell>
          <cell r="F34">
            <v>-38.088339337190206</v>
          </cell>
          <cell r="G34">
            <v>-9.5102508579067262</v>
          </cell>
          <cell r="H34">
            <v>-5.6842213628124609</v>
          </cell>
          <cell r="I34">
            <v>-13.460289678766211</v>
          </cell>
          <cell r="J34">
            <v>-4.9628208739826016</v>
          </cell>
          <cell r="K34">
            <v>-3.6632526549434932</v>
          </cell>
          <cell r="L34">
            <v>-2.9255149428695995</v>
          </cell>
          <cell r="M34">
            <v>-2.4841799537698508</v>
          </cell>
          <cell r="N34">
            <v>-3.281789433387285</v>
          </cell>
          <cell r="O34">
            <v>-1.8687031493446666</v>
          </cell>
          <cell r="P34">
            <v>-1.2731991675543599</v>
          </cell>
          <cell r="Q34">
            <v>-0.99794180515034803</v>
          </cell>
        </row>
        <row r="35">
          <cell r="C35" t="str">
            <v>Unleveraged Cash Margin ($/Boe)</v>
          </cell>
          <cell r="E35">
            <v>-8.0832494246910187</v>
          </cell>
          <cell r="F35">
            <v>-2.6506602485455915</v>
          </cell>
          <cell r="G35">
            <v>40.088869679808226</v>
          </cell>
          <cell r="H35">
            <v>45.571118884867609</v>
          </cell>
          <cell r="I35">
            <v>35.691000658154273</v>
          </cell>
          <cell r="J35">
            <v>48.440019506242955</v>
          </cell>
          <cell r="K35">
            <v>50.293193602412067</v>
          </cell>
          <cell r="L35">
            <v>50.537275314217744</v>
          </cell>
          <cell r="M35">
            <v>50.760290673997282</v>
          </cell>
          <cell r="N35">
            <v>50.209548409335127</v>
          </cell>
          <cell r="O35">
            <v>50.957824263465639</v>
          </cell>
          <cell r="P35">
            <v>51.430349660857139</v>
          </cell>
          <cell r="Q35">
            <v>51.848225541678566</v>
          </cell>
        </row>
        <row r="37">
          <cell r="C37" t="str">
            <v>EBITDA</v>
          </cell>
          <cell r="E37">
            <v>0.97599999999999554</v>
          </cell>
          <cell r="F37">
            <v>1.2819709194274125</v>
          </cell>
          <cell r="G37">
            <v>58.872546781607369</v>
          </cell>
          <cell r="H37">
            <v>108.91079823106114</v>
          </cell>
          <cell r="I37">
            <v>170.04131593209593</v>
          </cell>
          <cell r="J37">
            <v>153.81723948137153</v>
          </cell>
          <cell r="K37">
            <v>215.82659709406693</v>
          </cell>
          <cell r="L37">
            <v>271.30983948919243</v>
          </cell>
          <cell r="M37">
            <v>318.02428621989037</v>
          </cell>
          <cell r="N37">
            <v>958.97796228452125</v>
          </cell>
          <cell r="O37">
            <v>1875.420139981411</v>
          </cell>
          <cell r="P37">
            <v>2914.7429295283828</v>
          </cell>
          <cell r="Q37">
            <v>3936.3626920886545</v>
          </cell>
        </row>
        <row r="38">
          <cell r="C38" t="str">
            <v>Cash Interest Expense, net</v>
          </cell>
          <cell r="E38">
            <v>-1.4717680000000002</v>
          </cell>
          <cell r="F38">
            <v>-3.128842213114754</v>
          </cell>
          <cell r="G38">
            <v>-16.901188066952514</v>
          </cell>
          <cell r="H38">
            <v>-19.01327481258344</v>
          </cell>
          <cell r="I38">
            <v>-40.515073092650709</v>
          </cell>
          <cell r="J38">
            <v>-22.6968978606346</v>
          </cell>
          <cell r="K38">
            <v>-31.270286295716126</v>
          </cell>
          <cell r="L38">
            <v>-33.561842516213417</v>
          </cell>
          <cell r="M38">
            <v>-34.853861008103372</v>
          </cell>
          <cell r="N38">
            <v>-122.38288768066752</v>
          </cell>
          <cell r="O38">
            <v>-143.56726950633305</v>
          </cell>
          <cell r="P38">
            <v>-171.72819639833548</v>
          </cell>
          <cell r="Q38">
            <v>-196.34523792940587</v>
          </cell>
        </row>
        <row r="39">
          <cell r="C39" t="str">
            <v>Retained Cash Flow</v>
          </cell>
          <cell r="E39">
            <v>-0.49576800000000465</v>
          </cell>
          <cell r="F39">
            <v>-1.8468712936873415</v>
          </cell>
          <cell r="G39">
            <v>41.971358714654855</v>
          </cell>
          <cell r="H39">
            <v>89.897523418477704</v>
          </cell>
          <cell r="I39">
            <v>129.52624283944522</v>
          </cell>
          <cell r="J39">
            <v>131.12034162073692</v>
          </cell>
          <cell r="K39">
            <v>184.55631079835081</v>
          </cell>
          <cell r="L39">
            <v>237.74799697297902</v>
          </cell>
          <cell r="M39">
            <v>283.17042521178701</v>
          </cell>
          <cell r="N39">
            <v>836.59507460385373</v>
          </cell>
          <cell r="O39">
            <v>1731.8528704750779</v>
          </cell>
          <cell r="P39">
            <v>2743.0147331300473</v>
          </cell>
          <cell r="Q39">
            <v>3740.0174541592487</v>
          </cell>
        </row>
        <row r="41">
          <cell r="C41" t="str">
            <v>Capital Expenditures, Net</v>
          </cell>
        </row>
        <row r="42">
          <cell r="C42" t="str">
            <v>Drilling and Completion</v>
          </cell>
          <cell r="E42">
            <v>-7.1201260000000008</v>
          </cell>
          <cell r="F42">
            <v>-33.239999999999995</v>
          </cell>
          <cell r="G42">
            <v>-116.94971265</v>
          </cell>
          <cell r="H42">
            <v>-228.62518568714</v>
          </cell>
          <cell r="I42">
            <v>-385.93502433714002</v>
          </cell>
          <cell r="J42">
            <v>-254.26432606021001</v>
          </cell>
          <cell r="K42">
            <v>-309.18000770379001</v>
          </cell>
          <cell r="L42">
            <v>-314.19871784579999</v>
          </cell>
          <cell r="M42">
            <v>-346.4884761216</v>
          </cell>
          <cell r="N42">
            <v>-1224.1315277314002</v>
          </cell>
          <cell r="O42">
            <v>-1984.9451215300001</v>
          </cell>
          <cell r="P42">
            <v>-2746.5760696400002</v>
          </cell>
          <cell r="Q42">
            <v>-2939.0782659900001</v>
          </cell>
        </row>
        <row r="43">
          <cell r="C43" t="str">
            <v>Land, Brokerage, &amp; Seismic</v>
          </cell>
          <cell r="E43">
            <v>-16.558073</v>
          </cell>
          <cell r="F43">
            <v>-171.29870333333335</v>
          </cell>
          <cell r="G43">
            <v>-336.83766666666668</v>
          </cell>
          <cell r="H43">
            <v>-107.72399999999999</v>
          </cell>
          <cell r="I43">
            <v>-632.41844300000002</v>
          </cell>
          <cell r="J43">
            <v>-41.04</v>
          </cell>
          <cell r="K43">
            <v>-41.04</v>
          </cell>
          <cell r="L43">
            <v>-41.04</v>
          </cell>
          <cell r="M43">
            <v>-38.68</v>
          </cell>
          <cell r="N43">
            <v>-161.80000000000001</v>
          </cell>
          <cell r="O43">
            <v>-99.999999999999957</v>
          </cell>
          <cell r="P43">
            <v>-99.999999999999957</v>
          </cell>
          <cell r="Q43">
            <v>-99.999999999999957</v>
          </cell>
        </row>
        <row r="44">
          <cell r="C44" t="str">
            <v>Infrastructure</v>
          </cell>
          <cell r="E44">
            <v>0</v>
          </cell>
          <cell r="F44">
            <v>-24.999999999999993</v>
          </cell>
          <cell r="G44">
            <v>-24.999999999999993</v>
          </cell>
          <cell r="H44">
            <v>-24.999999999999993</v>
          </cell>
          <cell r="I44">
            <v>-74.999999999999972</v>
          </cell>
          <cell r="J44">
            <v>-56.25</v>
          </cell>
          <cell r="K44">
            <v>-56.25</v>
          </cell>
          <cell r="L44">
            <v>-56.25</v>
          </cell>
          <cell r="M44">
            <v>-56.25</v>
          </cell>
          <cell r="N44">
            <v>-225</v>
          </cell>
          <cell r="O44">
            <v>0</v>
          </cell>
          <cell r="P44">
            <v>0</v>
          </cell>
          <cell r="Q44">
            <v>0</v>
          </cell>
        </row>
        <row r="45">
          <cell r="C45" t="str">
            <v>Acquisitions / Divestitures / Other (2)</v>
          </cell>
          <cell r="E45">
            <v>-3.7629999999999999</v>
          </cell>
          <cell r="F45">
            <v>-194</v>
          </cell>
          <cell r="G45">
            <v>-1634.1140074534164</v>
          </cell>
          <cell r="H45">
            <v>300</v>
          </cell>
          <cell r="I45">
            <v>-1531.8770074534164</v>
          </cell>
          <cell r="J45">
            <v>0</v>
          </cell>
          <cell r="K45">
            <v>0</v>
          </cell>
          <cell r="L45">
            <v>0</v>
          </cell>
          <cell r="M45">
            <v>0</v>
          </cell>
          <cell r="N45">
            <v>0</v>
          </cell>
          <cell r="O45">
            <v>0</v>
          </cell>
          <cell r="P45">
            <v>0</v>
          </cell>
          <cell r="Q45">
            <v>0</v>
          </cell>
        </row>
        <row r="46">
          <cell r="C46" t="str">
            <v>Total Capital Expenditures, Net</v>
          </cell>
          <cell r="E46">
            <v>-27.441198999999997</v>
          </cell>
          <cell r="F46">
            <v>-423.53870333333333</v>
          </cell>
          <cell r="G46">
            <v>-2112.9013867700833</v>
          </cell>
          <cell r="H46">
            <v>-61.349185687139993</v>
          </cell>
          <cell r="I46">
            <v>-2625.2304747905564</v>
          </cell>
          <cell r="J46">
            <v>-351.55432606021003</v>
          </cell>
          <cell r="K46">
            <v>-406.47000770379003</v>
          </cell>
          <cell r="L46">
            <v>-411.48871784580001</v>
          </cell>
          <cell r="M46">
            <v>-441.41847612160001</v>
          </cell>
          <cell r="N46">
            <v>-1610.9315277314001</v>
          </cell>
          <cell r="O46">
            <v>-2084.9451215300001</v>
          </cell>
          <cell r="P46">
            <v>-2846.5760696400002</v>
          </cell>
          <cell r="Q46">
            <v>-3039.0782659900001</v>
          </cell>
        </row>
        <row r="48">
          <cell r="C48" t="str">
            <v>Summary Balance Sheet</v>
          </cell>
        </row>
        <row r="49">
          <cell r="C49" t="str">
            <v>Cash</v>
          </cell>
          <cell r="E49">
            <v>685.78329455555559</v>
          </cell>
          <cell r="F49">
            <v>994.39771992853491</v>
          </cell>
          <cell r="G49">
            <v>0</v>
          </cell>
          <cell r="H49">
            <v>0</v>
          </cell>
          <cell r="I49">
            <v>0</v>
          </cell>
          <cell r="J49">
            <v>0</v>
          </cell>
          <cell r="K49">
            <v>0</v>
          </cell>
          <cell r="L49">
            <v>0</v>
          </cell>
          <cell r="M49">
            <v>0</v>
          </cell>
          <cell r="N49">
            <v>0</v>
          </cell>
          <cell r="O49">
            <v>0</v>
          </cell>
          <cell r="P49">
            <v>0</v>
          </cell>
          <cell r="Q49">
            <v>809.38572708127174</v>
          </cell>
        </row>
        <row r="50">
          <cell r="C50" t="str">
            <v xml:space="preserve">Debt </v>
          </cell>
          <cell r="E50">
            <v>238.71388844444445</v>
          </cell>
          <cell r="F50">
            <v>996.54086750144427</v>
          </cell>
          <cell r="G50">
            <v>1293.5944897127636</v>
          </cell>
          <cell r="H50">
            <v>1273.1052219334626</v>
          </cell>
          <cell r="I50">
            <v>1273.1052219334626</v>
          </cell>
          <cell r="J50">
            <v>1497.6786833062995</v>
          </cell>
          <cell r="K50">
            <v>1721.7323802117389</v>
          </cell>
          <cell r="L50">
            <v>1897.6131010845597</v>
          </cell>
          <cell r="M50">
            <v>2058.0011519943728</v>
          </cell>
          <cell r="N50">
            <v>2058.0011519943728</v>
          </cell>
          <cell r="O50">
            <v>2137.9921245780238</v>
          </cell>
          <cell r="P50">
            <v>2241.5534610879763</v>
          </cell>
          <cell r="Q50">
            <v>2350</v>
          </cell>
        </row>
        <row r="51">
          <cell r="C51" t="str">
            <v>Equity</v>
          </cell>
          <cell r="E51">
            <v>672.85</v>
          </cell>
          <cell r="F51">
            <v>657.40626540663902</v>
          </cell>
          <cell r="G51">
            <v>1455.2089917973722</v>
          </cell>
          <cell r="H51">
            <v>1497.8460410033347</v>
          </cell>
          <cell r="I51">
            <v>1497.8460410033347</v>
          </cell>
          <cell r="J51">
            <v>1573.1365196098266</v>
          </cell>
          <cell r="K51">
            <v>1685.7161026061503</v>
          </cell>
          <cell r="L51">
            <v>1834.0123282205536</v>
          </cell>
          <cell r="M51">
            <v>2012.3150970610307</v>
          </cell>
          <cell r="N51">
            <v>2012.3150970610307</v>
          </cell>
          <cell r="O51">
            <v>3417.3929308662327</v>
          </cell>
          <cell r="P51">
            <v>5237.0998247941343</v>
          </cell>
          <cell r="Q51">
            <v>7740.9713293173418</v>
          </cell>
        </row>
        <row r="53">
          <cell r="C53" t="str">
            <v>Liquidity</v>
          </cell>
        </row>
        <row r="54">
          <cell r="C54" t="str">
            <v>Borrowing Base</v>
          </cell>
          <cell r="E54">
            <v>225</v>
          </cell>
          <cell r="F54">
            <v>225</v>
          </cell>
          <cell r="G54">
            <v>525</v>
          </cell>
          <cell r="H54">
            <v>525</v>
          </cell>
          <cell r="I54">
            <v>525</v>
          </cell>
          <cell r="J54">
            <v>950</v>
          </cell>
          <cell r="K54">
            <v>950</v>
          </cell>
          <cell r="L54">
            <v>1500</v>
          </cell>
          <cell r="M54">
            <v>1500</v>
          </cell>
          <cell r="N54">
            <v>1500</v>
          </cell>
          <cell r="O54">
            <v>1500</v>
          </cell>
          <cell r="P54">
            <v>1500</v>
          </cell>
          <cell r="Q54">
            <v>1500</v>
          </cell>
        </row>
        <row r="55">
          <cell r="C55" t="str">
            <v>Amount Drawn</v>
          </cell>
          <cell r="E55">
            <v>0</v>
          </cell>
          <cell r="F55">
            <v>0</v>
          </cell>
          <cell r="G55">
            <v>-289.11175812689339</v>
          </cell>
          <cell r="H55">
            <v>-260.56342039555568</v>
          </cell>
          <cell r="I55">
            <v>-260.56342039555568</v>
          </cell>
          <cell r="J55">
            <v>-480.99740483502876</v>
          </cell>
          <cell r="K55">
            <v>-302.91110174046798</v>
          </cell>
          <cell r="L55">
            <v>-476.65182261328897</v>
          </cell>
          <cell r="M55">
            <v>-634.89987352310186</v>
          </cell>
          <cell r="N55">
            <v>-634.89987352310186</v>
          </cell>
          <cell r="O55">
            <v>-587.99212457802378</v>
          </cell>
          <cell r="P55">
            <v>-291.55346108797619</v>
          </cell>
          <cell r="Q55">
            <v>0</v>
          </cell>
        </row>
        <row r="56">
          <cell r="C56" t="str">
            <v>Revolver Availability</v>
          </cell>
          <cell r="E56">
            <v>225</v>
          </cell>
          <cell r="F56">
            <v>225</v>
          </cell>
          <cell r="G56">
            <v>235.88824187310661</v>
          </cell>
          <cell r="H56">
            <v>264.43657960444432</v>
          </cell>
          <cell r="I56">
            <v>264.43657960444432</v>
          </cell>
          <cell r="J56">
            <v>469.00259516497124</v>
          </cell>
          <cell r="K56">
            <v>647.08889825953202</v>
          </cell>
          <cell r="L56">
            <v>1023.3481773867111</v>
          </cell>
          <cell r="M56">
            <v>865.10012647689814</v>
          </cell>
          <cell r="N56">
            <v>865.10012647689814</v>
          </cell>
          <cell r="O56">
            <v>912.00787542197622</v>
          </cell>
          <cell r="P56">
            <v>1208.4465389120237</v>
          </cell>
          <cell r="Q56">
            <v>1500</v>
          </cell>
        </row>
        <row r="58">
          <cell r="C58" t="str">
            <v>Cash on Hand</v>
          </cell>
          <cell r="E58">
            <v>685.78329455555559</v>
          </cell>
          <cell r="F58">
            <v>994.39771992853491</v>
          </cell>
          <cell r="G58">
            <v>0</v>
          </cell>
          <cell r="H58">
            <v>0</v>
          </cell>
          <cell r="I58">
            <v>0</v>
          </cell>
          <cell r="J58">
            <v>0</v>
          </cell>
          <cell r="K58">
            <v>0</v>
          </cell>
          <cell r="L58">
            <v>0</v>
          </cell>
          <cell r="M58">
            <v>0</v>
          </cell>
          <cell r="N58">
            <v>0</v>
          </cell>
          <cell r="O58">
            <v>0</v>
          </cell>
          <cell r="P58">
            <v>0</v>
          </cell>
          <cell r="Q58">
            <v>809.38572708127174</v>
          </cell>
        </row>
        <row r="59">
          <cell r="C59" t="str">
            <v>Liquidity</v>
          </cell>
          <cell r="E59">
            <v>910.78329455555559</v>
          </cell>
          <cell r="F59">
            <v>1219.397719928535</v>
          </cell>
          <cell r="G59">
            <v>235.88824187310661</v>
          </cell>
          <cell r="H59">
            <v>264.43657960444432</v>
          </cell>
          <cell r="I59">
            <v>264.43657960444432</v>
          </cell>
          <cell r="J59">
            <v>469.00259516497124</v>
          </cell>
          <cell r="K59">
            <v>647.08889825953202</v>
          </cell>
          <cell r="L59">
            <v>1023.3481773867111</v>
          </cell>
          <cell r="M59">
            <v>865.10012647689814</v>
          </cell>
          <cell r="N59">
            <v>865.10012647689814</v>
          </cell>
          <cell r="O59">
            <v>912.00787542197622</v>
          </cell>
          <cell r="P59">
            <v>1208.4465389120237</v>
          </cell>
          <cell r="Q59">
            <v>2309.3857270812719</v>
          </cell>
        </row>
        <row r="61">
          <cell r="C61" t="str">
            <v>Credit Statistics (3)</v>
          </cell>
        </row>
        <row r="62">
          <cell r="C62" t="str">
            <v>Debt / Average Daily Production ($/Boe/d)</v>
          </cell>
          <cell r="G62">
            <v>54893.788726979867</v>
          </cell>
          <cell r="H62">
            <v>45640.144490416518</v>
          </cell>
          <cell r="I62">
            <v>45640.144490416518</v>
          </cell>
          <cell r="J62">
            <v>43742.484455737787</v>
          </cell>
          <cell r="K62">
            <v>37383.295258769904</v>
          </cell>
          <cell r="L62">
            <v>33176.82889576989</v>
          </cell>
          <cell r="M62">
            <v>30487.52172095537</v>
          </cell>
          <cell r="N62">
            <v>39947.980386222698</v>
          </cell>
          <cell r="O62">
            <v>21220.296885811513</v>
          </cell>
          <cell r="P62">
            <v>14436.475734639856</v>
          </cell>
          <cell r="Q62">
            <v>11328.899869421226</v>
          </cell>
        </row>
        <row r="63">
          <cell r="C63" t="str">
            <v>Debt / LTM EBITDA</v>
          </cell>
          <cell r="G63">
            <v>3.6422591483789697</v>
          </cell>
          <cell r="H63">
            <v>2.6505029245982437</v>
          </cell>
          <cell r="I63">
            <v>2.6505029245982437</v>
          </cell>
          <cell r="J63">
            <v>2.4860077785503503</v>
          </cell>
          <cell r="K63">
            <v>2.0288012874583221</v>
          </cell>
          <cell r="L63">
            <v>2.5674210461694993</v>
          </cell>
          <cell r="M63">
            <v>2.1725899508973825</v>
          </cell>
          <cell r="N63">
            <v>2.1725899508973825</v>
          </cell>
          <cell r="O63">
            <v>1.1400070197599645</v>
          </cell>
          <cell r="P63">
            <v>0.76903984855044105</v>
          </cell>
          <cell r="Q63">
            <v>0.5969978337420625</v>
          </cell>
        </row>
        <row r="64">
          <cell r="C64" t="str">
            <v>LTM Retained Cash Flow / Total Debt</v>
          </cell>
          <cell r="G64">
            <v>0.20958757930042338</v>
          </cell>
          <cell r="H64">
            <v>0.32055843052558741</v>
          </cell>
          <cell r="I64">
            <v>0.32055843052558741</v>
          </cell>
          <cell r="J64">
            <v>0.34289612397596353</v>
          </cell>
          <cell r="K64">
            <v>0.42148723385967429</v>
          </cell>
          <cell r="L64">
            <v>0.33415552347175964</v>
          </cell>
          <cell r="M64">
            <v>0.40154008809644953</v>
          </cell>
          <cell r="N64">
            <v>0.40154008809644948</v>
          </cell>
          <cell r="O64">
            <v>0.81003706728662261</v>
          </cell>
          <cell r="P64">
            <v>1.2237114932778261</v>
          </cell>
          <cell r="Q64">
            <v>1.5914967890039355</v>
          </cell>
        </row>
        <row r="65">
          <cell r="C65" t="str">
            <v>LTM EBITDA / Cash Interest Expense, net</v>
          </cell>
          <cell r="G65">
            <v>4.2260475313007939</v>
          </cell>
          <cell r="H65">
            <v>6.6507517552505355</v>
          </cell>
          <cell r="I65">
            <v>6.6507517552505355</v>
          </cell>
          <cell r="J65">
            <v>6.7770159792696374</v>
          </cell>
          <cell r="K65">
            <v>6.9019706136695689</v>
          </cell>
          <cell r="L65">
            <v>7.038185432855756</v>
          </cell>
          <cell r="M65">
            <v>7.8358827811513416</v>
          </cell>
          <cell r="N65">
            <v>7.8358827811513416</v>
          </cell>
          <cell r="O65">
            <v>13.063006257834292</v>
          </cell>
          <cell r="P65">
            <v>16.973001467781295</v>
          </cell>
          <cell r="Q65">
            <v>20.048169915401452</v>
          </cell>
        </row>
        <row r="67">
          <cell r="C67" t="str">
            <v>EBITDAX used in Credit Stats</v>
          </cell>
          <cell r="E67">
            <v>3.9039999999999822</v>
          </cell>
          <cell r="F67">
            <v>231.3052039321598</v>
          </cell>
          <cell r="G67">
            <v>235.49018712642948</v>
          </cell>
          <cell r="H67">
            <v>435.64319292424454</v>
          </cell>
          <cell r="I67">
            <v>435.64319292424454</v>
          </cell>
          <cell r="J67">
            <v>615.26895792548612</v>
          </cell>
          <cell r="K67">
            <v>863.30638837626771</v>
          </cell>
          <cell r="L67">
            <v>749.86447429569193</v>
          </cell>
          <cell r="M67">
            <v>958.97796228452125</v>
          </cell>
          <cell r="N67">
            <v>958.97796228452125</v>
          </cell>
          <cell r="O67">
            <v>1875.420139981411</v>
          </cell>
          <cell r="P67">
            <v>2914.7429295283828</v>
          </cell>
          <cell r="Q67">
            <v>3936.3626920886545</v>
          </cell>
        </row>
        <row r="68">
          <cell r="C68" t="str">
            <v>CASH FLOW used in Credit Stats</v>
          </cell>
          <cell r="E68">
            <v>-1.9830720000000186</v>
          </cell>
          <cell r="F68">
            <v>-7.3874851747493659</v>
          </cell>
          <cell r="G68">
            <v>167.88543485861942</v>
          </cell>
          <cell r="H68">
            <v>359.59009367391081</v>
          </cell>
          <cell r="I68">
            <v>359.59009367391081</v>
          </cell>
          <cell r="J68">
            <v>524.48136648294769</v>
          </cell>
          <cell r="K68">
            <v>738.22524319340323</v>
          </cell>
          <cell r="L68">
            <v>643.32217281054443</v>
          </cell>
          <cell r="M68">
            <v>836.59507460385385</v>
          </cell>
          <cell r="N68">
            <v>836.59507460385373</v>
          </cell>
          <cell r="O68">
            <v>1731.8528704750779</v>
          </cell>
          <cell r="P68">
            <v>2743.0147331300473</v>
          </cell>
          <cell r="Q68">
            <v>3740.0174541592487</v>
          </cell>
        </row>
        <row r="70">
          <cell r="C70" t="str">
            <v>Discuss:</v>
          </cell>
        </row>
        <row r="71">
          <cell r="C71" t="str">
            <v>Debt / Proved Reserves ($/Boe)</v>
          </cell>
        </row>
        <row r="72">
          <cell r="C72" t="str">
            <v>Debt / Proved Developed Reserves ($/Boe)</v>
          </cell>
        </row>
        <row r="73">
          <cell r="C73" t="str">
            <v>Leveraged Full Cycle Ratio</v>
          </cell>
        </row>
        <row r="74">
          <cell r="C74" t="str">
            <v>(EBITDAX - Maint. Cap Ex) / Interest</v>
          </cell>
        </row>
        <row r="75">
          <cell r="C75" t="str">
            <v>(FFO - Maint. Cap Ex) / Interest</v>
          </cell>
        </row>
        <row r="77">
          <cell r="C77" t="str">
            <v>(1)  Excludes acquistion costs of GeoReources, NCL Energy, and CH4.</v>
          </cell>
        </row>
        <row r="80">
          <cell r="C80" t="str">
            <v>EBITDA FROM MODEL</v>
          </cell>
          <cell r="E80">
            <v>0.97599999999999554</v>
          </cell>
          <cell r="F80">
            <v>1.2819709194274127</v>
          </cell>
          <cell r="G80">
            <v>58.872546781607369</v>
          </cell>
          <cell r="H80">
            <v>108.91079823106112</v>
          </cell>
          <cell r="I80">
            <v>170.04131593209593</v>
          </cell>
          <cell r="J80">
            <v>153.81723948137153</v>
          </cell>
          <cell r="K80">
            <v>215.8265970940669</v>
          </cell>
          <cell r="L80">
            <v>271.30983948919231</v>
          </cell>
          <cell r="M80">
            <v>318.02428621989037</v>
          </cell>
          <cell r="N80">
            <v>958.97796228452114</v>
          </cell>
          <cell r="O80">
            <v>1875.420139981411</v>
          </cell>
          <cell r="P80">
            <v>2914.7429295283828</v>
          </cell>
          <cell r="Q80">
            <v>3936.3626920886536</v>
          </cell>
        </row>
        <row r="81">
          <cell r="C81" t="str">
            <v>Difference</v>
          </cell>
          <cell r="E81">
            <v>0</v>
          </cell>
          <cell r="F81">
            <v>0</v>
          </cell>
          <cell r="G81">
            <v>0</v>
          </cell>
          <cell r="H81">
            <v>0</v>
          </cell>
          <cell r="I81">
            <v>0</v>
          </cell>
          <cell r="J81">
            <v>0</v>
          </cell>
          <cell r="K81">
            <v>0</v>
          </cell>
          <cell r="L81">
            <v>0</v>
          </cell>
          <cell r="M81">
            <v>0</v>
          </cell>
          <cell r="N81">
            <v>0</v>
          </cell>
          <cell r="O81">
            <v>0</v>
          </cell>
          <cell r="P81">
            <v>0</v>
          </cell>
          <cell r="Q81">
            <v>0</v>
          </cell>
        </row>
        <row r="83">
          <cell r="C83" t="str">
            <v>Hedged Production</v>
          </cell>
          <cell r="E83">
            <v>283.61666666666667</v>
          </cell>
          <cell r="F83">
            <v>637.29846464646471</v>
          </cell>
          <cell r="G83">
            <v>640.83410101010099</v>
          </cell>
          <cell r="H83">
            <v>640.83410101010099</v>
          </cell>
          <cell r="I83">
            <v>2202.583333333333</v>
          </cell>
          <cell r="J83">
            <v>257.80102739726027</v>
          </cell>
          <cell r="K83">
            <v>259.45020547945205</v>
          </cell>
          <cell r="L83">
            <v>261.09938356164378</v>
          </cell>
          <cell r="M83">
            <v>261.09938356164383</v>
          </cell>
          <cell r="N83">
            <v>1039.4499999999998</v>
          </cell>
          <cell r="O83">
            <v>280.50000000000006</v>
          </cell>
          <cell r="P83">
            <v>0</v>
          </cell>
          <cell r="Q83">
            <v>0</v>
          </cell>
        </row>
        <row r="85">
          <cell r="C85" t="str">
            <v>Halcon EBITDAX</v>
          </cell>
          <cell r="E85">
            <v>0.97599999999999554</v>
          </cell>
          <cell r="F85">
            <v>1.2819709194274125</v>
          </cell>
          <cell r="G85">
            <v>58.872546781607369</v>
          </cell>
          <cell r="H85">
            <v>108.91079823106114</v>
          </cell>
          <cell r="I85">
            <v>170.04131593209593</v>
          </cell>
          <cell r="J85">
            <v>153.81723948137153</v>
          </cell>
          <cell r="K85">
            <v>215.82659709406693</v>
          </cell>
          <cell r="L85">
            <v>271.30983948919243</v>
          </cell>
          <cell r="M85">
            <v>318.02428621989037</v>
          </cell>
          <cell r="N85">
            <v>958.97796228452125</v>
          </cell>
          <cell r="O85">
            <v>1875.420139981411</v>
          </cell>
          <cell r="P85">
            <v>2914.7429295283828</v>
          </cell>
          <cell r="Q85">
            <v>3936.3626920886545</v>
          </cell>
        </row>
        <row r="86">
          <cell r="C86" t="str">
            <v>Add EBITDA from:</v>
          </cell>
        </row>
        <row r="87">
          <cell r="C87" t="str">
            <v>GEOI Proved</v>
          </cell>
          <cell r="E87">
            <v>30.732999999999997</v>
          </cell>
          <cell r="F87">
            <v>37.013647986557871</v>
          </cell>
          <cell r="G87">
            <v>29.871773108733802</v>
          </cell>
          <cell r="H87">
            <v>31.102968406309806</v>
          </cell>
          <cell r="I87">
            <v>128.72138950160146</v>
          </cell>
        </row>
        <row r="88">
          <cell r="C88" t="str">
            <v>CH4 Proved</v>
          </cell>
          <cell r="E88">
            <v>13.897817330778331</v>
          </cell>
          <cell r="F88">
            <v>17.186636752353987</v>
          </cell>
          <cell r="G88">
            <v>13.439666760434726</v>
          </cell>
          <cell r="H88">
            <v>11.118484775596039</v>
          </cell>
          <cell r="I88">
            <v>55.642605619163085</v>
          </cell>
        </row>
        <row r="89">
          <cell r="C89" t="str">
            <v>Bakken1</v>
          </cell>
          <cell r="E89">
            <v>0</v>
          </cell>
          <cell r="F89">
            <v>0.4590496527038142</v>
          </cell>
          <cell r="G89">
            <v>2.2525565780581727</v>
          </cell>
          <cell r="H89">
            <v>5.4358806683308227</v>
          </cell>
          <cell r="I89">
            <v>8.1474868990928098</v>
          </cell>
        </row>
        <row r="90">
          <cell r="C90" t="str">
            <v>Bakken2</v>
          </cell>
          <cell r="E90">
            <v>0</v>
          </cell>
          <cell r="F90">
            <v>0.28823291801014783</v>
          </cell>
          <cell r="G90">
            <v>2.4030524781465692</v>
          </cell>
          <cell r="H90">
            <v>4.1059495210643862</v>
          </cell>
          <cell r="I90">
            <v>6.7972349172211031</v>
          </cell>
        </row>
        <row r="91">
          <cell r="C91" t="str">
            <v>ThreeForks</v>
          </cell>
          <cell r="E91">
            <v>0</v>
          </cell>
          <cell r="F91">
            <v>0</v>
          </cell>
          <cell r="G91">
            <v>0</v>
          </cell>
          <cell r="H91">
            <v>0</v>
          </cell>
          <cell r="I91">
            <v>0</v>
          </cell>
        </row>
        <row r="92">
          <cell r="C92" t="str">
            <v>EagleFord</v>
          </cell>
          <cell r="E92">
            <v>0</v>
          </cell>
          <cell r="F92">
            <v>1.5967627539867173</v>
          </cell>
          <cell r="G92">
            <v>7.8778142890766576</v>
          </cell>
          <cell r="H92">
            <v>10.145961400249956</v>
          </cell>
          <cell r="I92">
            <v>19.620538443313329</v>
          </cell>
        </row>
        <row r="93">
          <cell r="C93" t="str">
            <v>CH4</v>
          </cell>
          <cell r="E93">
            <v>0</v>
          </cell>
          <cell r="F93">
            <v>0</v>
          </cell>
          <cell r="G93">
            <v>2.4229623727371656</v>
          </cell>
          <cell r="H93">
            <v>13.206717674389152</v>
          </cell>
          <cell r="I93">
            <v>15.629680047126318</v>
          </cell>
        </row>
        <row r="94">
          <cell r="C94" t="str">
            <v>CH4_Area</v>
          </cell>
          <cell r="E94">
            <v>0</v>
          </cell>
          <cell r="F94">
            <v>0</v>
          </cell>
          <cell r="G94">
            <v>2.0963789764071619</v>
          </cell>
          <cell r="H94">
            <v>7.3562956872426373</v>
          </cell>
          <cell r="I94">
            <v>9.4526746636497982</v>
          </cell>
        </row>
        <row r="95">
          <cell r="C95" t="str">
            <v>Total</v>
          </cell>
          <cell r="E95">
            <v>44.630817330778328</v>
          </cell>
          <cell r="F95">
            <v>56.544330063612534</v>
          </cell>
          <cell r="G95">
            <v>60.364204563594257</v>
          </cell>
          <cell r="H95">
            <v>82.472258133182805</v>
          </cell>
          <cell r="I95">
            <v>244.01161009116788</v>
          </cell>
        </row>
        <row r="97">
          <cell r="C97" t="str">
            <v>Beginning Balance</v>
          </cell>
          <cell r="E97">
            <v>275</v>
          </cell>
          <cell r="F97">
            <v>279.15862044147156</v>
          </cell>
          <cell r="G97">
            <v>284.84559949847136</v>
          </cell>
          <cell r="H97">
            <v>290.64746358289722</v>
          </cell>
          <cell r="I97">
            <v>275</v>
          </cell>
          <cell r="J97">
            <v>296.56653353493414</v>
          </cell>
          <cell r="K97">
            <v>298.56601046829809</v>
          </cell>
          <cell r="L97">
            <v>298.56601046829809</v>
          </cell>
          <cell r="M97">
            <v>298.56601046829809</v>
          </cell>
          <cell r="N97">
            <v>296.56653353493414</v>
          </cell>
          <cell r="O97">
            <v>0</v>
          </cell>
          <cell r="P97">
            <v>0</v>
          </cell>
          <cell r="Q97">
            <v>0</v>
          </cell>
        </row>
        <row r="98">
          <cell r="C98" t="str">
            <v>PIK Addtions</v>
          </cell>
          <cell r="E98">
            <v>4.1586204414715722</v>
          </cell>
          <cell r="F98">
            <v>5.6869790569997987</v>
          </cell>
          <cell r="G98">
            <v>5.8018640844258513</v>
          </cell>
          <cell r="H98">
            <v>5.9190699520368923</v>
          </cell>
          <cell r="I98">
            <v>21.566533534934116</v>
          </cell>
          <cell r="J98">
            <v>1.9994769333639262</v>
          </cell>
          <cell r="K98">
            <v>0</v>
          </cell>
          <cell r="L98">
            <v>0</v>
          </cell>
          <cell r="M98">
            <v>0</v>
          </cell>
          <cell r="N98">
            <v>1.9994769333639262</v>
          </cell>
          <cell r="O98">
            <v>0</v>
          </cell>
          <cell r="P98">
            <v>0</v>
          </cell>
          <cell r="Q98">
            <v>0</v>
          </cell>
        </row>
        <row r="99">
          <cell r="C99" t="str">
            <v>Ending Balance</v>
          </cell>
          <cell r="E99">
            <v>279.15862044147156</v>
          </cell>
          <cell r="F99">
            <v>284.84559949847136</v>
          </cell>
          <cell r="G99">
            <v>290.64746358289722</v>
          </cell>
          <cell r="H99">
            <v>296.56653353493414</v>
          </cell>
          <cell r="I99">
            <v>296.56653353493414</v>
          </cell>
          <cell r="J99">
            <v>298.56601046829809</v>
          </cell>
          <cell r="K99">
            <v>298.56601046829809</v>
          </cell>
          <cell r="L99">
            <v>298.56601046829809</v>
          </cell>
          <cell r="M99">
            <v>298.56601046829809</v>
          </cell>
          <cell r="N99">
            <v>298.56601046829809</v>
          </cell>
          <cell r="O99">
            <v>0</v>
          </cell>
          <cell r="P99">
            <v>0</v>
          </cell>
          <cell r="Q99">
            <v>0</v>
          </cell>
        </row>
        <row r="100">
          <cell r="C100" t="str">
            <v>Debt Balance</v>
          </cell>
        </row>
        <row r="102">
          <cell r="C102" t="str">
            <v>Convertible Note from Balance Sheet</v>
          </cell>
          <cell r="E102">
            <v>238.71388844444445</v>
          </cell>
          <cell r="F102">
            <v>246.54086750144424</v>
          </cell>
          <cell r="G102">
            <v>254.48273158587008</v>
          </cell>
          <cell r="H102">
            <v>262.54180153790696</v>
          </cell>
          <cell r="I102">
            <v>262.54180153790696</v>
          </cell>
          <cell r="J102">
            <v>266.6812784712709</v>
          </cell>
          <cell r="K102">
            <v>268.82127847127089</v>
          </cell>
          <cell r="L102">
            <v>270.96127847127087</v>
          </cell>
          <cell r="M102">
            <v>273.10127847127092</v>
          </cell>
          <cell r="N102">
            <v>273.10127847127092</v>
          </cell>
          <cell r="O102">
            <v>0</v>
          </cell>
          <cell r="P102">
            <v>0</v>
          </cell>
          <cell r="Q102">
            <v>0</v>
          </cell>
        </row>
        <row r="103">
          <cell r="C103" t="str">
            <v>Difference Between BS and PIK</v>
          </cell>
          <cell r="E103">
            <v>40.444731997027105</v>
          </cell>
          <cell r="F103">
            <v>38.304731997027119</v>
          </cell>
          <cell r="G103">
            <v>36.164731997027133</v>
          </cell>
          <cell r="H103">
            <v>34.024731997027175</v>
          </cell>
          <cell r="I103">
            <v>34.024731997027175</v>
          </cell>
          <cell r="J103">
            <v>31.884731997027188</v>
          </cell>
          <cell r="K103">
            <v>29.744731997027202</v>
          </cell>
          <cell r="L103">
            <v>27.604731997027216</v>
          </cell>
          <cell r="M103">
            <v>25.464731997027172</v>
          </cell>
          <cell r="N103">
            <v>25.464731997027172</v>
          </cell>
          <cell r="O103">
            <v>0</v>
          </cell>
          <cell r="P103">
            <v>0</v>
          </cell>
          <cell r="Q103">
            <v>0</v>
          </cell>
        </row>
        <row r="104">
          <cell r="C104" t="str">
            <v>Debt Balance with PIK Adjustment</v>
          </cell>
          <cell r="E104">
            <v>279.15862044147156</v>
          </cell>
          <cell r="F104">
            <v>1034.8455994984713</v>
          </cell>
          <cell r="G104">
            <v>1329.7592217097906</v>
          </cell>
          <cell r="H104">
            <v>1307.1299539304898</v>
          </cell>
          <cell r="I104">
            <v>1307.1299539304898</v>
          </cell>
          <cell r="J104">
            <v>1529.5634153033266</v>
          </cell>
          <cell r="K104">
            <v>1751.4771122087661</v>
          </cell>
          <cell r="L104">
            <v>1925.2178330815868</v>
          </cell>
          <cell r="M104">
            <v>2083.4658839914</v>
          </cell>
          <cell r="N104">
            <v>2083.4658839914</v>
          </cell>
          <cell r="O104">
            <v>2137.9921245780238</v>
          </cell>
          <cell r="P104">
            <v>2241.5534610879763</v>
          </cell>
          <cell r="Q104">
            <v>2350</v>
          </cell>
        </row>
        <row r="111">
          <cell r="J111" t="str">
            <v>Debt Growth</v>
          </cell>
          <cell r="K111">
            <v>0.14508303133115419</v>
          </cell>
          <cell r="L111">
            <v>9.9196683565974997E-2</v>
          </cell>
          <cell r="M111">
            <v>8.2197478223289933E-2</v>
          </cell>
        </row>
        <row r="112">
          <cell r="J112" t="str">
            <v>Prod Growth</v>
          </cell>
          <cell r="K112">
            <v>0.33987055854263093</v>
          </cell>
          <cell r="L112">
            <v>0.23856304345129176</v>
          </cell>
          <cell r="M112">
            <v>0.17765822014222588</v>
          </cell>
        </row>
      </sheetData>
      <sheetData sheetId="8" refreshError="1"/>
      <sheetData sheetId="9" refreshError="1"/>
      <sheetData sheetId="10" refreshError="1"/>
      <sheetData sheetId="11" refreshError="1"/>
      <sheetData sheetId="12" refreshError="1"/>
      <sheetData sheetId="13" refreshError="1">
        <row r="1">
          <cell r="C1" t="str">
            <v>Pricing Case: Strip (5/29/12)</v>
          </cell>
        </row>
        <row r="3">
          <cell r="C3" t="str">
            <v>Pro Forma Capitalization</v>
          </cell>
        </row>
        <row r="4">
          <cell r="C4" t="str">
            <v>($ in millions)</v>
          </cell>
          <cell r="S4" t="str">
            <v>Halcon</v>
          </cell>
        </row>
        <row r="5">
          <cell r="K5" t="str">
            <v>Woodbine</v>
          </cell>
          <cell r="O5" t="str">
            <v>High Yield</v>
          </cell>
          <cell r="S5" t="str">
            <v>Pro Forma</v>
          </cell>
        </row>
        <row r="6">
          <cell r="E6" t="str">
            <v>Halcon</v>
          </cell>
          <cell r="G6" t="str">
            <v>GEOI</v>
          </cell>
          <cell r="I6" t="str">
            <v>GEOI</v>
          </cell>
          <cell r="K6" t="str">
            <v>Consortium</v>
          </cell>
          <cell r="M6" t="str">
            <v>NCL</v>
          </cell>
          <cell r="O6" t="str">
            <v>Offering</v>
          </cell>
          <cell r="Q6" t="str">
            <v>Halcon</v>
          </cell>
          <cell r="S6" t="str">
            <v>Conv. Note</v>
          </cell>
          <cell r="U6" t="str">
            <v>Halcon</v>
          </cell>
          <cell r="W6" t="str">
            <v>Halcon</v>
          </cell>
        </row>
        <row r="7">
          <cell r="E7" t="str">
            <v>Actual</v>
          </cell>
          <cell r="G7" t="str">
            <v>Actual</v>
          </cell>
          <cell r="I7" t="str">
            <v>Adjs.</v>
          </cell>
          <cell r="K7" t="str">
            <v>Adjs.</v>
          </cell>
          <cell r="M7" t="str">
            <v>Adjs.</v>
          </cell>
          <cell r="O7" t="str">
            <v>Adjs.</v>
          </cell>
          <cell r="Q7" t="str">
            <v>Pro Forma</v>
          </cell>
          <cell r="S7" t="str">
            <v>Conv to Equity</v>
          </cell>
          <cell r="U7">
            <v>41274</v>
          </cell>
          <cell r="W7">
            <v>41639</v>
          </cell>
        </row>
        <row r="9">
          <cell r="C9" t="str">
            <v>Cash and Equivalents</v>
          </cell>
          <cell r="E9">
            <v>685.78329455555559</v>
          </cell>
          <cell r="G9">
            <v>21.535</v>
          </cell>
          <cell r="I9">
            <v>-592.66599999999994</v>
          </cell>
          <cell r="K9">
            <v>-299.79238900000001</v>
          </cell>
          <cell r="M9">
            <v>-194</v>
          </cell>
          <cell r="O9">
            <v>735</v>
          </cell>
          <cell r="Q9">
            <v>355.8599055555556</v>
          </cell>
          <cell r="S9">
            <v>355.8599055555556</v>
          </cell>
          <cell r="U9">
            <v>0</v>
          </cell>
          <cell r="W9">
            <v>0</v>
          </cell>
        </row>
        <row r="11">
          <cell r="C11" t="str">
            <v>Long-Term Debt</v>
          </cell>
        </row>
        <row r="12">
          <cell r="C12" t="str">
            <v>8.0% Senior Unsecured Convertible Notes (1)</v>
          </cell>
          <cell r="E12">
            <v>275</v>
          </cell>
          <cell r="G12">
            <v>0</v>
          </cell>
          <cell r="I12">
            <v>0</v>
          </cell>
          <cell r="K12">
            <v>0</v>
          </cell>
          <cell r="M12">
            <v>0</v>
          </cell>
          <cell r="O12">
            <v>0</v>
          </cell>
          <cell r="Q12">
            <v>275</v>
          </cell>
          <cell r="S12">
            <v>0</v>
          </cell>
          <cell r="U12">
            <v>296.56653353493414</v>
          </cell>
          <cell r="W12">
            <v>298.56601046829809</v>
          </cell>
        </row>
        <row r="13">
          <cell r="C13" t="str">
            <v>HK Revolving Credit Facility</v>
          </cell>
          <cell r="E13">
            <v>0</v>
          </cell>
          <cell r="G13">
            <v>0</v>
          </cell>
          <cell r="I13">
            <v>0</v>
          </cell>
          <cell r="K13">
            <v>0</v>
          </cell>
          <cell r="M13">
            <v>0</v>
          </cell>
          <cell r="O13">
            <v>0</v>
          </cell>
          <cell r="Q13">
            <v>0</v>
          </cell>
          <cell r="S13">
            <v>0</v>
          </cell>
          <cell r="U13">
            <v>260.56342039555568</v>
          </cell>
          <cell r="W13">
            <v>634.89987352310186</v>
          </cell>
        </row>
        <row r="14">
          <cell r="C14" t="str">
            <v>GEOI Revolving Credit Facility -- To be retired</v>
          </cell>
          <cell r="E14">
            <v>0</v>
          </cell>
          <cell r="G14">
            <v>60</v>
          </cell>
          <cell r="I14">
            <v>-60</v>
          </cell>
          <cell r="K14">
            <v>0</v>
          </cell>
          <cell r="M14">
            <v>0</v>
          </cell>
          <cell r="O14">
            <v>0</v>
          </cell>
          <cell r="Q14">
            <v>0</v>
          </cell>
          <cell r="S14">
            <v>0</v>
          </cell>
          <cell r="U14">
            <v>0</v>
          </cell>
          <cell r="W14">
            <v>0</v>
          </cell>
        </row>
        <row r="15">
          <cell r="C15" t="str">
            <v>New 8.25% Senior Unsecured Notes</v>
          </cell>
          <cell r="E15">
            <v>0</v>
          </cell>
          <cell r="G15">
            <v>0</v>
          </cell>
          <cell r="I15">
            <v>0</v>
          </cell>
          <cell r="K15">
            <v>0</v>
          </cell>
          <cell r="M15">
            <v>0</v>
          </cell>
          <cell r="O15">
            <v>750</v>
          </cell>
          <cell r="Q15">
            <v>750</v>
          </cell>
          <cell r="S15">
            <v>750</v>
          </cell>
          <cell r="U15">
            <v>750</v>
          </cell>
          <cell r="W15">
            <v>1150</v>
          </cell>
        </row>
        <row r="16">
          <cell r="C16" t="str">
            <v>Total Long-Term Debt</v>
          </cell>
          <cell r="E16">
            <v>275</v>
          </cell>
          <cell r="G16">
            <v>60</v>
          </cell>
          <cell r="I16">
            <v>-60</v>
          </cell>
          <cell r="K16">
            <v>0</v>
          </cell>
          <cell r="M16">
            <v>0</v>
          </cell>
          <cell r="O16">
            <v>750</v>
          </cell>
          <cell r="Q16">
            <v>1025</v>
          </cell>
          <cell r="S16">
            <v>750</v>
          </cell>
          <cell r="U16">
            <v>1307.1299539304898</v>
          </cell>
          <cell r="W16">
            <v>2083.4658839914</v>
          </cell>
        </row>
        <row r="18">
          <cell r="C18" t="str">
            <v>Shareholders Equity (2)</v>
          </cell>
          <cell r="E18">
            <v>636.56388844444439</v>
          </cell>
          <cell r="G18">
            <v>379.13900000000001</v>
          </cell>
          <cell r="I18">
            <v>166.29899999999998</v>
          </cell>
          <cell r="K18">
            <v>226.98254999999997</v>
          </cell>
          <cell r="M18">
            <v>0</v>
          </cell>
          <cell r="O18">
            <v>0</v>
          </cell>
          <cell r="Q18">
            <v>1408.9844384444443</v>
          </cell>
          <cell r="S18">
            <v>1683.9844384444443</v>
          </cell>
          <cell r="U18">
            <v>1497.8460410033349</v>
          </cell>
          <cell r="W18">
            <v>2012.3150970610307</v>
          </cell>
        </row>
        <row r="20">
          <cell r="C20" t="str">
            <v>Total Capitalization</v>
          </cell>
          <cell r="E20">
            <v>911.56388844444439</v>
          </cell>
          <cell r="G20">
            <v>439.13900000000001</v>
          </cell>
          <cell r="I20">
            <v>106.29899999999998</v>
          </cell>
          <cell r="K20">
            <v>226.98254999999997</v>
          </cell>
          <cell r="M20">
            <v>0</v>
          </cell>
          <cell r="O20">
            <v>750</v>
          </cell>
          <cell r="Q20">
            <v>2433.9844384444441</v>
          </cell>
          <cell r="S20">
            <v>2433.9844384444441</v>
          </cell>
          <cell r="U20">
            <v>2804.9759949338249</v>
          </cell>
          <cell r="W20">
            <v>4095.7809810524304</v>
          </cell>
        </row>
        <row r="22">
          <cell r="C22" t="str">
            <v>Credit Statistics</v>
          </cell>
        </row>
        <row r="23">
          <cell r="C23" t="str">
            <v>Debt / Avg. Daily Production ($/Boe/d)</v>
          </cell>
          <cell r="E23">
            <v>67817.509247842187</v>
          </cell>
          <cell r="G23">
            <v>7673.6155518608521</v>
          </cell>
          <cell r="Q23">
            <v>72346.132128740835</v>
          </cell>
          <cell r="S23">
            <v>52936.19424054207</v>
          </cell>
          <cell r="U23">
            <v>45640.144490416518</v>
          </cell>
          <cell r="W23">
            <v>39947.980386222698</v>
          </cell>
        </row>
        <row r="24">
          <cell r="C24" t="str">
            <v>Debt / 12/31/12 Exit Rate Production ($/Boe/d)</v>
          </cell>
          <cell r="E24" t="str">
            <v>NA</v>
          </cell>
          <cell r="G24" t="str">
            <v>NA</v>
          </cell>
          <cell r="Q24">
            <v>35789.209758377743</v>
          </cell>
          <cell r="S24">
            <v>26187.22665247152</v>
          </cell>
        </row>
        <row r="25">
          <cell r="C25" t="str">
            <v>Debt / Proved Reserves ($/Boe)</v>
          </cell>
          <cell r="E25">
            <v>13.059834542185937</v>
          </cell>
          <cell r="G25">
            <v>1.835938496060384</v>
          </cell>
          <cell r="Q25">
            <v>14.015127267496631</v>
          </cell>
          <cell r="S25">
            <v>10.254971171338997</v>
          </cell>
          <cell r="U25">
            <v>6.2661168456787859</v>
          </cell>
          <cell r="W25">
            <v>3.6378091860089792</v>
          </cell>
        </row>
        <row r="26">
          <cell r="C26" t="str">
            <v>Debt / Proved Developed Reserves ($/Boe)</v>
          </cell>
          <cell r="E26">
            <v>20.552160573906058</v>
          </cell>
          <cell r="G26">
            <v>2.625707573488818</v>
          </cell>
          <cell r="Q26">
            <v>25.803611523817427</v>
          </cell>
          <cell r="S26">
            <v>18.8806913588908</v>
          </cell>
          <cell r="U26">
            <v>20.728223591875125</v>
          </cell>
          <cell r="W26">
            <v>15.5361671488771</v>
          </cell>
        </row>
        <row r="27">
          <cell r="C27" t="str">
            <v>Debt / PF LTM EBITDAX</v>
          </cell>
          <cell r="E27">
            <v>8.1080253146112842</v>
          </cell>
          <cell r="G27">
            <v>1.324385987616594</v>
          </cell>
          <cell r="Q27" t="str">
            <v>NA</v>
          </cell>
          <cell r="S27" t="str">
            <v>NA</v>
          </cell>
          <cell r="U27" t="str">
            <v>NA</v>
          </cell>
          <cell r="W27">
            <v>2.1725899508973825</v>
          </cell>
        </row>
        <row r="28">
          <cell r="C28" t="str">
            <v>Debt / Run Rate (August) EBITDAX</v>
          </cell>
          <cell r="E28" t="str">
            <v>NA</v>
          </cell>
          <cell r="G28" t="str">
            <v>NA</v>
          </cell>
          <cell r="Q28">
            <v>3.6422591483789697</v>
          </cell>
          <cell r="S28">
            <v>2.6650676695455875</v>
          </cell>
          <cell r="U28" t="str">
            <v>NA</v>
          </cell>
          <cell r="W28" t="str">
            <v>NA</v>
          </cell>
        </row>
        <row r="29">
          <cell r="C29" t="str">
            <v>Debt / 12/31/12 Exit Rate EBITDAX</v>
          </cell>
          <cell r="E29" t="str">
            <v>NA</v>
          </cell>
          <cell r="G29" t="str">
            <v>NA</v>
          </cell>
          <cell r="Q29">
            <v>2.078420351047721</v>
          </cell>
          <cell r="S29">
            <v>1.5207953788154056</v>
          </cell>
          <cell r="U29">
            <v>2.6505029245982437</v>
          </cell>
          <cell r="W29" t="str">
            <v>NA</v>
          </cell>
        </row>
        <row r="30">
          <cell r="C30" t="str">
            <v>Debt / FY 2013 EBITDAX</v>
          </cell>
          <cell r="E30" t="str">
            <v>NA</v>
          </cell>
          <cell r="G30" t="str">
            <v>NA</v>
          </cell>
          <cell r="Q30">
            <v>1.0688462512300054</v>
          </cell>
          <cell r="S30">
            <v>0.78208262285122343</v>
          </cell>
          <cell r="U30">
            <v>1.3630448303698084</v>
          </cell>
          <cell r="W30">
            <v>2.1725899508973825</v>
          </cell>
        </row>
        <row r="32">
          <cell r="C32" t="str">
            <v>Net Debt / Avg. Daily Production ($/Boe/d)</v>
          </cell>
          <cell r="E32" t="str">
            <v>NM</v>
          </cell>
          <cell r="G32">
            <v>4919.4270367054614</v>
          </cell>
          <cell r="Q32">
            <v>47228.973351527697</v>
          </cell>
          <cell r="S32">
            <v>27819.035463328943</v>
          </cell>
          <cell r="U32">
            <v>45640.144490416518</v>
          </cell>
          <cell r="W32">
            <v>39947.980386222698</v>
          </cell>
        </row>
        <row r="33">
          <cell r="C33" t="str">
            <v>Net Debt / 12/31/12 Exit Rate Production ($/Boe/d)</v>
          </cell>
          <cell r="E33" t="str">
            <v>NA</v>
          </cell>
          <cell r="G33" t="str">
            <v>NA</v>
          </cell>
          <cell r="Q33">
            <v>23363.897753963822</v>
          </cell>
          <cell r="S33">
            <v>13761.914648057596</v>
          </cell>
        </row>
        <row r="34">
          <cell r="C34" t="str">
            <v>Net Debt / Proved Reserves ($/Boe)</v>
          </cell>
          <cell r="E34" t="str">
            <v>NM</v>
          </cell>
          <cell r="G34">
            <v>1.1769895708493781</v>
          </cell>
          <cell r="Q34">
            <v>9.1493498374864419</v>
          </cell>
          <cell r="S34">
            <v>5.3891937413288096</v>
          </cell>
          <cell r="U34">
            <v>6.2661168456787859</v>
          </cell>
          <cell r="W34">
            <v>3.6378091860089792</v>
          </cell>
        </row>
        <row r="35">
          <cell r="C35" t="str">
            <v>Net Debt / Proved Developed Reserves ($/Boe)</v>
          </cell>
          <cell r="E35" t="str">
            <v>NM</v>
          </cell>
          <cell r="G35">
            <v>1.68329736357079</v>
          </cell>
          <cell r="Q35">
            <v>16.845103465419463</v>
          </cell>
          <cell r="S35">
            <v>9.9221833004928346</v>
          </cell>
          <cell r="U35">
            <v>20.728223591875125</v>
          </cell>
          <cell r="W35">
            <v>15.5361671488771</v>
          </cell>
        </row>
        <row r="36">
          <cell r="C36" t="str">
            <v xml:space="preserve">Net Debt / PF LTM EBITDAX </v>
          </cell>
          <cell r="E36" t="str">
            <v>NM</v>
          </cell>
          <cell r="G36">
            <v>0.84904178356120485</v>
          </cell>
          <cell r="Q36" t="str">
            <v>NA</v>
          </cell>
          <cell r="S36" t="str">
            <v>NA</v>
          </cell>
          <cell r="U36" t="str">
            <v>NA</v>
          </cell>
          <cell r="W36">
            <v>2.1725899508973825</v>
          </cell>
        </row>
        <row r="37">
          <cell r="C37" t="str">
            <v>Net Debt / Run Rate (August) EBITDAX</v>
          </cell>
          <cell r="E37" t="str">
            <v>NA</v>
          </cell>
          <cell r="G37" t="str">
            <v>NA</v>
          </cell>
          <cell r="Q37">
            <v>2.377738176134093</v>
          </cell>
          <cell r="S37">
            <v>1.4005466973007108</v>
          </cell>
          <cell r="U37" t="str">
            <v>NA</v>
          </cell>
          <cell r="W37" t="str">
            <v>NA</v>
          </cell>
        </row>
        <row r="38">
          <cell r="C38" t="str">
            <v>Net Debt / 12/31/12 Exit Rate EBITDAX</v>
          </cell>
          <cell r="E38" t="str">
            <v>NA</v>
          </cell>
          <cell r="G38" t="str">
            <v>NA</v>
          </cell>
          <cell r="Q38">
            <v>1.3568335512149536</v>
          </cell>
          <cell r="S38">
            <v>0.79920857898263808</v>
          </cell>
        </row>
        <row r="40">
          <cell r="C40" t="str">
            <v>Liquidity</v>
          </cell>
        </row>
        <row r="41">
          <cell r="C41" t="str">
            <v>Borrowing Base</v>
          </cell>
          <cell r="E41">
            <v>225</v>
          </cell>
          <cell r="G41">
            <v>180</v>
          </cell>
          <cell r="Q41">
            <v>225</v>
          </cell>
          <cell r="S41">
            <v>225</v>
          </cell>
          <cell r="U41">
            <v>525</v>
          </cell>
          <cell r="W41">
            <v>1500</v>
          </cell>
        </row>
        <row r="42">
          <cell r="C42" t="str">
            <v>Less: Amount Drawn</v>
          </cell>
          <cell r="E42">
            <v>0</v>
          </cell>
          <cell r="G42">
            <v>-60</v>
          </cell>
          <cell r="Q42">
            <v>0</v>
          </cell>
          <cell r="S42">
            <v>0</v>
          </cell>
          <cell r="U42">
            <v>-260.56342039555568</v>
          </cell>
          <cell r="W42">
            <v>-634.89987352310186</v>
          </cell>
        </row>
        <row r="43">
          <cell r="C43" t="str">
            <v>Revolver Availability</v>
          </cell>
          <cell r="E43">
            <v>225</v>
          </cell>
          <cell r="G43">
            <v>120</v>
          </cell>
          <cell r="Q43">
            <v>225</v>
          </cell>
          <cell r="S43">
            <v>225</v>
          </cell>
          <cell r="U43">
            <v>264.43657960444432</v>
          </cell>
          <cell r="W43">
            <v>865.10012647689814</v>
          </cell>
        </row>
        <row r="45">
          <cell r="C45" t="str">
            <v>Cash on Hand</v>
          </cell>
          <cell r="E45">
            <v>685.78329455555559</v>
          </cell>
          <cell r="G45">
            <v>21.535</v>
          </cell>
          <cell r="Q45">
            <v>355.8599055555556</v>
          </cell>
          <cell r="S45">
            <v>355.8599055555556</v>
          </cell>
          <cell r="U45">
            <v>0</v>
          </cell>
          <cell r="W45">
            <v>0</v>
          </cell>
        </row>
        <row r="47">
          <cell r="C47" t="str">
            <v>Liquidity</v>
          </cell>
          <cell r="E47">
            <v>910.78329455555559</v>
          </cell>
          <cell r="G47">
            <v>141.535</v>
          </cell>
          <cell r="Q47">
            <v>580.85990555555554</v>
          </cell>
          <cell r="S47">
            <v>580.85990555555554</v>
          </cell>
          <cell r="U47">
            <v>264.43657960444432</v>
          </cell>
          <cell r="W47">
            <v>865.10012647689814</v>
          </cell>
        </row>
        <row r="50">
          <cell r="C50" t="str">
            <v>Reserves and Production</v>
          </cell>
        </row>
        <row r="51">
          <cell r="C51" t="str">
            <v>12/31/11 Proved Developed (MBoe)</v>
          </cell>
          <cell r="E51">
            <v>13.3805883333333</v>
          </cell>
          <cell r="G51">
            <v>22.8509833333333</v>
          </cell>
          <cell r="I51">
            <v>0</v>
          </cell>
          <cell r="K51">
            <v>3.4915500000000002</v>
          </cell>
          <cell r="O51">
            <v>0</v>
          </cell>
          <cell r="Q51">
            <v>39.7231216666666</v>
          </cell>
          <cell r="S51">
            <v>39.7231216666666</v>
          </cell>
          <cell r="U51">
            <v>63.060394352502435</v>
          </cell>
          <cell r="W51">
            <v>134.10423974113755</v>
          </cell>
        </row>
        <row r="52">
          <cell r="C52" t="str">
            <v>12/31/11 Proved Reserves (MBoe)</v>
          </cell>
          <cell r="E52">
            <v>21.0569283333333</v>
          </cell>
          <cell r="G52">
            <v>32.680833333333297</v>
          </cell>
          <cell r="I52">
            <v>0</v>
          </cell>
          <cell r="K52">
            <v>19.397500000000001</v>
          </cell>
          <cell r="O52">
            <v>0</v>
          </cell>
          <cell r="Q52">
            <v>73.135261666666594</v>
          </cell>
          <cell r="S52">
            <v>73.135261666666594</v>
          </cell>
          <cell r="U52">
            <v>208.60286938822526</v>
          </cell>
          <cell r="W52">
            <v>572.7254447551602</v>
          </cell>
        </row>
        <row r="53">
          <cell r="C53" t="str">
            <v>3/31/12 Average Daily Production (MBoe/d)</v>
          </cell>
          <cell r="E53">
            <v>4.0549999999999997</v>
          </cell>
          <cell r="G53">
            <v>7.819</v>
          </cell>
          <cell r="I53">
            <v>0</v>
          </cell>
          <cell r="K53">
            <v>2.294</v>
          </cell>
          <cell r="O53">
            <v>0</v>
          </cell>
          <cell r="Q53">
            <v>14.167999999999999</v>
          </cell>
          <cell r="S53">
            <v>14.167999999999999</v>
          </cell>
          <cell r="U53">
            <v>28.639917084507914</v>
          </cell>
          <cell r="W53">
            <v>52.154473488976379</v>
          </cell>
        </row>
        <row r="54">
          <cell r="C54" t="str">
            <v>12/30/12 Run-Rate Production (MBoe/d)</v>
          </cell>
          <cell r="E54">
            <v>11.909181370727385</v>
          </cell>
          <cell r="G54">
            <v>11.290786986617169</v>
          </cell>
          <cell r="I54">
            <v>0</v>
          </cell>
          <cell r="K54">
            <v>5.4399487271633573</v>
          </cell>
          <cell r="O54">
            <v>0</v>
          </cell>
          <cell r="Q54">
            <v>28.639917084507911</v>
          </cell>
          <cell r="S54">
            <v>28.639917084507911</v>
          </cell>
          <cell r="U54">
            <v>28.639917084507911</v>
          </cell>
          <cell r="W54">
            <v>52.154473488976379</v>
          </cell>
        </row>
        <row r="55">
          <cell r="C55" t="str">
            <v>2011A EBITDAX</v>
          </cell>
          <cell r="E55">
            <v>43.856000000000002</v>
          </cell>
          <cell r="G55">
            <v>88.411000000000001</v>
          </cell>
          <cell r="I55">
            <v>0</v>
          </cell>
          <cell r="K55">
            <v>0</v>
          </cell>
          <cell r="O55">
            <v>0</v>
          </cell>
          <cell r="Q55">
            <v>132.267</v>
          </cell>
          <cell r="S55">
            <v>132.267</v>
          </cell>
          <cell r="U55">
            <v>170.04131593209593</v>
          </cell>
        </row>
        <row r="56">
          <cell r="C56" t="str">
            <v>12/31/12 Run-Rate EBITDAX</v>
          </cell>
          <cell r="E56">
            <v>211.76890562428446</v>
          </cell>
          <cell r="G56">
            <v>172.68808198133939</v>
          </cell>
          <cell r="I56">
            <v>0</v>
          </cell>
          <cell r="K56">
            <v>145.74872562329008</v>
          </cell>
          <cell r="O56">
            <v>0</v>
          </cell>
          <cell r="Q56">
            <v>493.16299250211961</v>
          </cell>
          <cell r="S56">
            <v>493.16299250211961</v>
          </cell>
          <cell r="U56">
            <v>493.16299250211961</v>
          </cell>
          <cell r="W56">
            <v>1324.3043344689368</v>
          </cell>
        </row>
        <row r="67">
          <cell r="C67" t="str">
            <v>% Proved Developed</v>
          </cell>
          <cell r="E67">
            <v>0.63544825349249601</v>
          </cell>
          <cell r="G67">
            <v>0.69921666624168066</v>
          </cell>
          <cell r="Q67">
            <v>0.54314595670301002</v>
          </cell>
          <cell r="S67">
            <v>0.54314595670301002</v>
          </cell>
          <cell r="U67">
            <v>0.54314595670301002</v>
          </cell>
          <cell r="W67">
            <v>0.54314595670301002</v>
          </cell>
        </row>
        <row r="69">
          <cell r="C69" t="str">
            <v>Stand Alone G&amp;A</v>
          </cell>
          <cell r="E69">
            <v>-5</v>
          </cell>
          <cell r="G69">
            <v>-1.2809999999999999</v>
          </cell>
        </row>
        <row r="72">
          <cell r="AA72" t="str">
            <v>Sources and Uses</v>
          </cell>
        </row>
        <row r="73">
          <cell r="C73" t="str">
            <v>LTM EBITDAX</v>
          </cell>
          <cell r="E73">
            <v>33.917012999999997</v>
          </cell>
          <cell r="G73">
            <v>45.304012999999991</v>
          </cell>
          <cell r="K73">
            <v>55.591269323113323</v>
          </cell>
          <cell r="Q73">
            <v>134.81229532311332</v>
          </cell>
          <cell r="S73">
            <v>134.81229532311332</v>
          </cell>
          <cell r="U73">
            <v>170.04131593209593</v>
          </cell>
          <cell r="W73">
            <v>958.97796228452125</v>
          </cell>
        </row>
        <row r="74">
          <cell r="C74" t="str">
            <v>Pro Forma Run-Rate EBITDAX</v>
          </cell>
          <cell r="Q74">
            <v>281.41874541139896</v>
          </cell>
          <cell r="S74">
            <v>281.41874541139896</v>
          </cell>
          <cell r="U74">
            <v>493.16299250211961</v>
          </cell>
          <cell r="W74">
            <v>958.97796228452125</v>
          </cell>
          <cell r="AA74" t="str">
            <v>($ in millions)</v>
          </cell>
        </row>
        <row r="75">
          <cell r="Q75">
            <v>493.16299250211961</v>
          </cell>
          <cell r="S75">
            <v>493.16299250211961</v>
          </cell>
          <cell r="U75">
            <v>958.97796228452125</v>
          </cell>
        </row>
        <row r="76">
          <cell r="Q76">
            <v>958.97796228452125</v>
          </cell>
          <cell r="S76">
            <v>958.97796228452125</v>
          </cell>
          <cell r="AA76" t="str">
            <v>Sources</v>
          </cell>
          <cell r="AE76" t="str">
            <v>$</v>
          </cell>
          <cell r="AF76" t="str">
            <v>%</v>
          </cell>
          <cell r="AI76" t="str">
            <v>Uses</v>
          </cell>
          <cell r="AM76" t="str">
            <v>$</v>
          </cell>
          <cell r="AN76" t="str">
            <v>%</v>
          </cell>
        </row>
        <row r="77">
          <cell r="AA77" t="str">
            <v>Cash on Hand</v>
          </cell>
          <cell r="AE77">
            <v>157.4583889999999</v>
          </cell>
          <cell r="AF77">
            <v>9.2738289746816818E-2</v>
          </cell>
          <cell r="AI77" t="str">
            <v>GeoResources</v>
          </cell>
        </row>
        <row r="78">
          <cell r="AA78" t="str">
            <v>New Halcon Equity</v>
          </cell>
          <cell r="AE78">
            <v>790.42054999999993</v>
          </cell>
          <cell r="AF78">
            <v>0.4655341036655618</v>
          </cell>
          <cell r="AI78" t="str">
            <v>Equity Consideration</v>
          </cell>
          <cell r="AM78">
            <v>563.43799999999999</v>
          </cell>
          <cell r="AN78">
            <v>0.33184815893402164</v>
          </cell>
        </row>
        <row r="79">
          <cell r="AA79" t="str">
            <v>New Senior Unsecured Notes</v>
          </cell>
          <cell r="AE79">
            <v>750</v>
          </cell>
          <cell r="AF79">
            <v>0.44172760658762145</v>
          </cell>
          <cell r="AI79" t="str">
            <v>Cash Consideration</v>
          </cell>
          <cell r="AM79">
            <v>532.66599999999994</v>
          </cell>
          <cell r="AN79">
            <v>0.31372436972080259</v>
          </cell>
        </row>
        <row r="80">
          <cell r="AI80" t="str">
            <v>Repay GeoResources Revolver</v>
          </cell>
          <cell r="AM80">
            <v>60</v>
          </cell>
          <cell r="AN80">
            <v>3.5338208527009717E-2</v>
          </cell>
        </row>
        <row r="81">
          <cell r="AI81" t="str">
            <v>East Texas Assets</v>
          </cell>
        </row>
        <row r="82">
          <cell r="AI82" t="str">
            <v>Equity Consideration</v>
          </cell>
          <cell r="AM82">
            <v>226.98254999999997</v>
          </cell>
          <cell r="AN82">
            <v>0.13368594473154014</v>
          </cell>
        </row>
        <row r="83">
          <cell r="AI83" t="str">
            <v>Cash Consideration</v>
          </cell>
          <cell r="AM83">
            <v>299.79238900000001</v>
          </cell>
          <cell r="AN83">
            <v>0.17656876595487359</v>
          </cell>
        </row>
        <row r="84">
          <cell r="AI84" t="str">
            <v>Fees and Expenses</v>
          </cell>
          <cell r="AM84">
            <v>15</v>
          </cell>
          <cell r="AN84">
            <v>8.8345521317524291E-3</v>
          </cell>
        </row>
        <row r="85">
          <cell r="AA85" t="str">
            <v>Total Sources</v>
          </cell>
          <cell r="AE85">
            <v>1697.8789389999997</v>
          </cell>
          <cell r="AF85">
            <v>1</v>
          </cell>
          <cell r="AI85" t="str">
            <v>Total Uses</v>
          </cell>
          <cell r="AM85">
            <v>1697.8789389999997</v>
          </cell>
          <cell r="AN85">
            <v>1</v>
          </cell>
        </row>
        <row r="89">
          <cell r="AI89" t="str">
            <v>NCL Acquisition</v>
          </cell>
        </row>
        <row r="90">
          <cell r="AI90" t="str">
            <v>Cash Consideration</v>
          </cell>
          <cell r="AM90">
            <v>194</v>
          </cell>
          <cell r="AN90">
            <v>0.11426020757066475</v>
          </cell>
        </row>
        <row r="108">
          <cell r="C108" t="str">
            <v>Debt / 12-31-12 Run-Rate Daily Production ($/Boe/d)</v>
          </cell>
          <cell r="E108">
            <v>23091.427650597921</v>
          </cell>
          <cell r="G108">
            <v>5314.067130229032</v>
          </cell>
          <cell r="Q108">
            <v>35789.209758377743</v>
          </cell>
          <cell r="S108">
            <v>26187.22665247152</v>
          </cell>
          <cell r="U108">
            <v>45640.144490416526</v>
          </cell>
          <cell r="W108">
            <v>39947.980386222698</v>
          </cell>
        </row>
        <row r="109">
          <cell r="C109" t="str">
            <v>Debt / 2011A EBITDAX</v>
          </cell>
          <cell r="E109">
            <v>6.270521707406056</v>
          </cell>
          <cell r="G109">
            <v>0.67864858445216092</v>
          </cell>
          <cell r="Q109">
            <v>7.7494764378113965</v>
          </cell>
          <cell r="S109">
            <v>5.6703486130327292</v>
          </cell>
          <cell r="U109">
            <v>7.6871314878113353</v>
          </cell>
          <cell r="W109" t="e">
            <v>#DIV/0!</v>
          </cell>
        </row>
        <row r="110">
          <cell r="C110" t="str">
            <v>Debt / 12-31-12 Run-Rate EBITDAX</v>
          </cell>
          <cell r="E110">
            <v>1.2985853574173853</v>
          </cell>
          <cell r="G110">
            <v>0.34744725467785076</v>
          </cell>
          <cell r="Q110">
            <v>2.078420351047721</v>
          </cell>
          <cell r="S110">
            <v>1.5207953788154056</v>
          </cell>
          <cell r="U110">
            <v>2.6505029245982437</v>
          </cell>
          <cell r="W110">
            <v>1.5732530882539904</v>
          </cell>
        </row>
        <row r="111">
          <cell r="C111" t="str">
            <v>Debt / Book Capitalization</v>
          </cell>
          <cell r="E111">
            <v>0.30167934851969508</v>
          </cell>
          <cell r="G111">
            <v>0.13663099838547704</v>
          </cell>
          <cell r="Q111">
            <v>0.42112019444753557</v>
          </cell>
          <cell r="S111">
            <v>0.30813672764453826</v>
          </cell>
          <cell r="U111">
            <v>0.46600397161734985</v>
          </cell>
          <cell r="W111">
            <v>0.50868586324067644</v>
          </cell>
        </row>
      </sheetData>
      <sheetData sheetId="14" refreshError="1">
        <row r="1">
          <cell r="C1" t="str">
            <v>Pricing Case: Strip (5/29/12)</v>
          </cell>
        </row>
        <row r="3">
          <cell r="C3" t="str">
            <v>PRES NUMMIES</v>
          </cell>
        </row>
        <row r="5">
          <cell r="C5" t="str">
            <v>($ in millions)</v>
          </cell>
        </row>
        <row r="6">
          <cell r="G6">
            <v>41152</v>
          </cell>
          <cell r="H6">
            <v>41274</v>
          </cell>
          <cell r="I6">
            <v>41639</v>
          </cell>
          <cell r="J6" t="str">
            <v>FY 2012</v>
          </cell>
          <cell r="K6" t="str">
            <v>FY 2013</v>
          </cell>
        </row>
        <row r="7">
          <cell r="F7" t="str">
            <v>Current</v>
          </cell>
          <cell r="G7">
            <v>41122</v>
          </cell>
          <cell r="H7">
            <v>41244</v>
          </cell>
          <cell r="I7">
            <v>41609</v>
          </cell>
          <cell r="J7">
            <v>2012</v>
          </cell>
          <cell r="K7">
            <v>2013</v>
          </cell>
        </row>
        <row r="8">
          <cell r="C8" t="str">
            <v>Financials</v>
          </cell>
        </row>
        <row r="9">
          <cell r="C9" t="str">
            <v>EBITDAX (annualized)</v>
          </cell>
          <cell r="G9">
            <v>281.41874541139896</v>
          </cell>
          <cell r="H9">
            <v>493.16299250211961</v>
          </cell>
          <cell r="I9">
            <v>1324.3043344689368</v>
          </cell>
          <cell r="J9">
            <v>170.04131593209593</v>
          </cell>
          <cell r="K9">
            <v>958.97796228452125</v>
          </cell>
        </row>
        <row r="10">
          <cell r="C10" t="str">
            <v>Cash Interest Expense (annualized)</v>
          </cell>
          <cell r="G10">
            <v>-66.591476628464989</v>
          </cell>
          <cell r="H10">
            <v>-74.151465977178404</v>
          </cell>
          <cell r="I10">
            <v>-141.17922425571197</v>
          </cell>
          <cell r="J10">
            <v>-40.515073092650709</v>
          </cell>
          <cell r="K10">
            <v>-122.38288768066752</v>
          </cell>
        </row>
        <row r="11">
          <cell r="C11" t="str">
            <v>Retained Cash Flow</v>
          </cell>
          <cell r="G11">
            <v>214.82726878293397</v>
          </cell>
          <cell r="H11">
            <v>419.01152652494119</v>
          </cell>
          <cell r="I11">
            <v>1183.1251102132248</v>
          </cell>
          <cell r="J11">
            <v>129.52624283944522</v>
          </cell>
          <cell r="K11">
            <v>836.59507460385373</v>
          </cell>
        </row>
        <row r="13">
          <cell r="C13" t="str">
            <v>Debt (with PIK interest)</v>
          </cell>
          <cell r="G13">
            <v>1025</v>
          </cell>
          <cell r="H13">
            <v>1307.1299539304898</v>
          </cell>
          <cell r="I13">
            <v>2083.4658839914</v>
          </cell>
          <cell r="J13">
            <v>1307.1299539304898</v>
          </cell>
          <cell r="K13">
            <v>2083.4658839914</v>
          </cell>
        </row>
        <row r="15">
          <cell r="C15" t="str">
            <v>Revenues</v>
          </cell>
        </row>
        <row r="16">
          <cell r="C16" t="str">
            <v>Oil</v>
          </cell>
          <cell r="G16">
            <v>31.002963217127654</v>
          </cell>
          <cell r="H16">
            <v>47.787987780523572</v>
          </cell>
          <cell r="I16">
            <v>107.07194986900477</v>
          </cell>
          <cell r="J16">
            <v>253.07721501059575</v>
          </cell>
          <cell r="K16">
            <v>966.25355163050233</v>
          </cell>
        </row>
        <row r="17">
          <cell r="C17" t="str">
            <v>Gas</v>
          </cell>
          <cell r="G17">
            <v>2.0912372407281019</v>
          </cell>
          <cell r="H17">
            <v>4.2071122796730984</v>
          </cell>
          <cell r="I17">
            <v>14.789273925126551</v>
          </cell>
          <cell r="J17">
            <v>19.098292372843808</v>
          </cell>
          <cell r="K17">
            <v>113.09507786224054</v>
          </cell>
        </row>
        <row r="18">
          <cell r="C18" t="str">
            <v>NGL</v>
          </cell>
          <cell r="G18">
            <v>2.2981048142354239</v>
          </cell>
          <cell r="H18">
            <v>3.4366466568556961</v>
          </cell>
          <cell r="I18">
            <v>13.0942850214331</v>
          </cell>
          <cell r="J18">
            <v>19.414544853144431</v>
          </cell>
          <cell r="K18">
            <v>104.3566075712961</v>
          </cell>
        </row>
        <row r="19">
          <cell r="C19" t="str">
            <v>Total</v>
          </cell>
          <cell r="G19">
            <v>35.392305272091178</v>
          </cell>
          <cell r="H19">
            <v>55.431746717052363</v>
          </cell>
          <cell r="I19">
            <v>134.95550881556443</v>
          </cell>
          <cell r="J19">
            <v>291.59005223658397</v>
          </cell>
          <cell r="K19">
            <v>1183.705237064039</v>
          </cell>
        </row>
        <row r="20">
          <cell r="C20" t="str">
            <v>% Oil</v>
          </cell>
          <cell r="G20">
            <v>0.87598032902296508</v>
          </cell>
          <cell r="H20">
            <v>0.86210503205778732</v>
          </cell>
          <cell r="I20">
            <v>0.79338702664841609</v>
          </cell>
          <cell r="J20">
            <v>0.86792129247694461</v>
          </cell>
          <cell r="K20">
            <v>0.81629574777172975</v>
          </cell>
        </row>
        <row r="21">
          <cell r="C21" t="str">
            <v>% NGL</v>
          </cell>
          <cell r="G21">
            <v>6.493232911978776E-2</v>
          </cell>
          <cell r="H21">
            <v>6.199780559681492E-2</v>
          </cell>
          <cell r="I21">
            <v>9.7026680395301768E-2</v>
          </cell>
          <cell r="J21">
            <v>6.6581643318175621E-2</v>
          </cell>
          <cell r="K21">
            <v>8.8160974796507002E-2</v>
          </cell>
        </row>
        <row r="22">
          <cell r="C22" t="str">
            <v>% Liquids</v>
          </cell>
          <cell r="G22">
            <v>0.94091265814275282</v>
          </cell>
          <cell r="H22">
            <v>0.92410283765460222</v>
          </cell>
          <cell r="I22">
            <v>0.89041370704371792</v>
          </cell>
          <cell r="J22">
            <v>0.93450293579512023</v>
          </cell>
          <cell r="K22">
            <v>0.90445672256823673</v>
          </cell>
        </row>
        <row r="25">
          <cell r="C25" t="str">
            <v>Production</v>
          </cell>
        </row>
        <row r="26">
          <cell r="C26" t="str">
            <v>Oil Production (Mbbls)</v>
          </cell>
          <cell r="G26">
            <v>352.71189925459021</v>
          </cell>
          <cell r="H26">
            <v>530.62183999645322</v>
          </cell>
          <cell r="I26">
            <v>1193.1532165835056</v>
          </cell>
          <cell r="J26">
            <v>2783.5722073788975</v>
          </cell>
          <cell r="K26">
            <v>10684.32963888116</v>
          </cell>
        </row>
        <row r="27">
          <cell r="C27" t="str">
            <v>Gas Production (MMcf)</v>
          </cell>
          <cell r="G27">
            <v>945.37002328832705</v>
          </cell>
          <cell r="H27">
            <v>1517.2722307415918</v>
          </cell>
          <cell r="I27">
            <v>4005.5278861037582</v>
          </cell>
          <cell r="J27">
            <v>7651.2736378891786</v>
          </cell>
          <cell r="K27">
            <v>33595.808898044706</v>
          </cell>
        </row>
        <row r="28">
          <cell r="C28" t="str">
            <v>NGL Production (Mbbls)</v>
          </cell>
          <cell r="G28">
            <v>57.368065482862512</v>
          </cell>
          <cell r="H28">
            <v>87.152934248988686</v>
          </cell>
          <cell r="I28">
            <v>351.42107187400694</v>
          </cell>
          <cell r="J28">
            <v>465.41235739900344</v>
          </cell>
          <cell r="K28">
            <v>2752.7517015877665</v>
          </cell>
        </row>
        <row r="29">
          <cell r="C29" t="str">
            <v>Total Production (Mboe)</v>
          </cell>
          <cell r="G29">
            <v>567.64163528550728</v>
          </cell>
          <cell r="H29">
            <v>870.6534793690405</v>
          </cell>
          <cell r="I29">
            <v>2212.1622694748057</v>
          </cell>
          <cell r="J29">
            <v>4524.1968377594312</v>
          </cell>
          <cell r="K29">
            <v>19036.382823476379</v>
          </cell>
        </row>
        <row r="30">
          <cell r="C30" t="str">
            <v>Daily Production (Mboe/d)</v>
          </cell>
          <cell r="G30">
            <v>18.672422213339058</v>
          </cell>
          <cell r="H30">
            <v>28.639917084507914</v>
          </cell>
          <cell r="I30">
            <v>72.768495706408089</v>
          </cell>
          <cell r="J30">
            <v>12.395059829477894</v>
          </cell>
          <cell r="K30">
            <v>52.154473488976379</v>
          </cell>
        </row>
        <row r="31">
          <cell r="C31" t="str">
            <v>% Oil</v>
          </cell>
          <cell r="G31">
            <v>0.62136368675138909</v>
          </cell>
          <cell r="H31">
            <v>0.6094523855587104</v>
          </cell>
          <cell r="I31">
            <v>0.53936062152745001</v>
          </cell>
          <cell r="J31">
            <v>0.61526328477729042</v>
          </cell>
          <cell r="K31">
            <v>0.56125839335952232</v>
          </cell>
        </row>
        <row r="32">
          <cell r="C32" t="str">
            <v>% NGL</v>
          </cell>
          <cell r="G32">
            <v>0.10106387889254818</v>
          </cell>
          <cell r="H32">
            <v>0.10010059835992169</v>
          </cell>
          <cell r="I32">
            <v>0.15885863199241645</v>
          </cell>
          <cell r="J32">
            <v>0.1028718188197786</v>
          </cell>
          <cell r="K32">
            <v>0.14460476694096372</v>
          </cell>
        </row>
        <row r="33">
          <cell r="C33" t="str">
            <v>% Liquids</v>
          </cell>
          <cell r="G33">
            <v>0.72242756564393729</v>
          </cell>
          <cell r="H33">
            <v>0.70955298391863209</v>
          </cell>
          <cell r="I33">
            <v>0.69821925351986647</v>
          </cell>
          <cell r="J33">
            <v>0.718135103597069</v>
          </cell>
          <cell r="K33">
            <v>0.70586316030048601</v>
          </cell>
        </row>
        <row r="34">
          <cell r="B34">
            <v>4.0549999999999997</v>
          </cell>
          <cell r="C34" t="str">
            <v>Increase over Current</v>
          </cell>
          <cell r="G34">
            <v>3.6047896950281277</v>
          </cell>
          <cell r="H34">
            <v>6.0628648790401769</v>
          </cell>
          <cell r="I34">
            <v>16.945375020075979</v>
          </cell>
          <cell r="J34">
            <v>2.0567348531388152</v>
          </cell>
          <cell r="K34">
            <v>11.861769047836345</v>
          </cell>
          <cell r="L34">
            <v>3.2076822707174646</v>
          </cell>
        </row>
        <row r="35">
          <cell r="B35">
            <v>28.639917084507914</v>
          </cell>
          <cell r="C35" t="str">
            <v>Increase over 2012 exit</v>
          </cell>
          <cell r="G35">
            <v>-0.34802806313152834</v>
          </cell>
          <cell r="H35">
            <v>0</v>
          </cell>
          <cell r="I35">
            <v>1.5408067869641453</v>
          </cell>
          <cell r="J35">
            <v>-0.56721034516602331</v>
          </cell>
          <cell r="K35">
            <v>0.82104135759485519</v>
          </cell>
        </row>
        <row r="37">
          <cell r="C37" t="str">
            <v>Proved Reserves (MMboe)</v>
          </cell>
          <cell r="G37">
            <v>129.33645941634708</v>
          </cell>
          <cell r="H37">
            <v>208.60286938822526</v>
          </cell>
          <cell r="I37">
            <v>572.7254447551602</v>
          </cell>
          <cell r="J37">
            <v>208.60286938822526</v>
          </cell>
          <cell r="K37">
            <v>572.7254447551602</v>
          </cell>
        </row>
        <row r="38">
          <cell r="C38" t="str">
            <v>Proved Developed Reserves</v>
          </cell>
          <cell r="G38">
            <v>48.400101400911737</v>
          </cell>
          <cell r="H38">
            <v>63.060394352502435</v>
          </cell>
          <cell r="I38">
            <v>134.10423974113755</v>
          </cell>
          <cell r="J38">
            <v>63.060394352502435</v>
          </cell>
          <cell r="K38">
            <v>134.10423974113755</v>
          </cell>
        </row>
        <row r="39">
          <cell r="C39" t="str">
            <v>% PD</v>
          </cell>
          <cell r="G39">
            <v>0.37421854301042012</v>
          </cell>
          <cell r="H39">
            <v>0.30229878686444339</v>
          </cell>
          <cell r="I39">
            <v>0.23415100720462495</v>
          </cell>
          <cell r="J39">
            <v>0.30229878686444339</v>
          </cell>
          <cell r="K39">
            <v>0.23415100720462495</v>
          </cell>
        </row>
        <row r="41">
          <cell r="C41" t="str">
            <v>Credit Statistics</v>
          </cell>
        </row>
        <row r="42">
          <cell r="C42" t="str">
            <v>Debt / Production</v>
          </cell>
          <cell r="F42">
            <v>72346.132128740835</v>
          </cell>
          <cell r="G42">
            <v>54893.788726979867</v>
          </cell>
          <cell r="H42">
            <v>45640.144490416518</v>
          </cell>
          <cell r="I42">
            <v>28631.42715492368</v>
          </cell>
          <cell r="J42">
            <v>105455.71961031421</v>
          </cell>
          <cell r="K42">
            <v>39947.980386222698</v>
          </cell>
        </row>
        <row r="43">
          <cell r="A43" t="str">
            <v>don't move</v>
          </cell>
          <cell r="C43" t="str">
            <v>Debt / Proved ($/Boe)</v>
          </cell>
          <cell r="F43">
            <v>25.803611523817427</v>
          </cell>
          <cell r="G43">
            <v>7.9250661772054682</v>
          </cell>
          <cell r="H43">
            <v>6.2661168456787859</v>
          </cell>
          <cell r="I43">
            <v>3.6378091860089792</v>
          </cell>
          <cell r="J43">
            <v>6.2661168456787859</v>
          </cell>
          <cell r="K43">
            <v>3.6378091860089792</v>
          </cell>
        </row>
        <row r="44">
          <cell r="C44" t="str">
            <v>Debt / Proved Developed ($/Boe)</v>
          </cell>
          <cell r="F44">
            <v>14.015127267496631</v>
          </cell>
          <cell r="G44">
            <v>21.177641581980065</v>
          </cell>
          <cell r="H44">
            <v>20.728223591875125</v>
          </cell>
          <cell r="I44">
            <v>15.5361671488771</v>
          </cell>
          <cell r="J44">
            <v>20.728223591875125</v>
          </cell>
          <cell r="K44">
            <v>15.5361671488771</v>
          </cell>
        </row>
        <row r="45">
          <cell r="C45" t="str">
            <v>Debt / EBITDAX</v>
          </cell>
          <cell r="F45">
            <v>7.7494764378113965</v>
          </cell>
          <cell r="G45">
            <v>3.6422591483789697</v>
          </cell>
          <cell r="H45">
            <v>2.6505029245982437</v>
          </cell>
          <cell r="I45">
            <v>1.5732530882539904</v>
          </cell>
          <cell r="J45">
            <v>7.6871314878113353</v>
          </cell>
          <cell r="K45">
            <v>2.1725899508973825</v>
          </cell>
        </row>
        <row r="46">
          <cell r="C46" t="str">
            <v>Retained Cash Flow / Debt</v>
          </cell>
          <cell r="F46">
            <v>-2.0768293090554051E-3</v>
          </cell>
          <cell r="G46">
            <v>0.20958757930042338</v>
          </cell>
          <cell r="H46">
            <v>0.32055843052558741</v>
          </cell>
          <cell r="I46">
            <v>0.56786392294874188</v>
          </cell>
          <cell r="J46">
            <v>9.9092092909327606E-2</v>
          </cell>
          <cell r="K46">
            <v>0.40154008809644948</v>
          </cell>
        </row>
        <row r="47">
          <cell r="C47" t="str">
            <v>EBITDAX / Interest Expense</v>
          </cell>
          <cell r="F47">
            <v>3.3743171501115645</v>
          </cell>
          <cell r="G47">
            <v>4.2260475313007939</v>
          </cell>
          <cell r="H47">
            <v>6.6507517552505355</v>
          </cell>
          <cell r="I47">
            <v>9.3803060715950686</v>
          </cell>
          <cell r="J47">
            <v>4.1969889957557749</v>
          </cell>
          <cell r="K47">
            <v>7.8358827811513416</v>
          </cell>
        </row>
        <row r="48">
          <cell r="C48" t="str">
            <v>E&amp;P Unlevered Cash Margin</v>
          </cell>
          <cell r="G48">
            <v>41.314027477602352</v>
          </cell>
          <cell r="H48">
            <v>47.202379609883472</v>
          </cell>
          <cell r="I48">
            <v>49.887251067381492</v>
          </cell>
          <cell r="J48">
            <v>37.584862469491362</v>
          </cell>
          <cell r="K48">
            <v>50.376059946739133</v>
          </cell>
        </row>
        <row r="50">
          <cell r="C50" t="str">
            <v>Total Interest Expense</v>
          </cell>
          <cell r="G50">
            <v>-91.954839153273809</v>
          </cell>
          <cell r="H50">
            <v>-100.14201244531716</v>
          </cell>
          <cell r="I50">
            <v>-143.33547425571197</v>
          </cell>
          <cell r="J50">
            <v>-63.159731627584819</v>
          </cell>
          <cell r="K50">
            <v>-126.53861461403143</v>
          </cell>
        </row>
        <row r="51">
          <cell r="C51" t="str">
            <v>Levered Retained Cash Flow</v>
          </cell>
          <cell r="G51">
            <v>189.46390625812515</v>
          </cell>
          <cell r="H51">
            <v>393.02098005680244</v>
          </cell>
          <cell r="I51">
            <v>1180.9688602132248</v>
          </cell>
          <cell r="J51">
            <v>106.88158430451111</v>
          </cell>
          <cell r="K51">
            <v>832.43934767048984</v>
          </cell>
        </row>
        <row r="52">
          <cell r="C52" t="str">
            <v>Levered Cash Margin</v>
          </cell>
          <cell r="G52">
            <v>27.814483422983102</v>
          </cell>
          <cell r="H52">
            <v>37.617432324283527</v>
          </cell>
          <cell r="I52">
            <v>44.487727253299596</v>
          </cell>
          <cell r="J52">
            <v>23.624432830257508</v>
          </cell>
          <cell r="K52">
            <v>43.728861485381273</v>
          </cell>
        </row>
        <row r="53">
          <cell r="C53" t="str">
            <v>3 Year Average F&amp;D</v>
          </cell>
          <cell r="G53">
            <v>-8.1984022921995496</v>
          </cell>
          <cell r="H53">
            <v>-8.1984022921995496</v>
          </cell>
          <cell r="I53">
            <v>-8.1984022921995496</v>
          </cell>
          <cell r="J53">
            <v>-8.1984022921995496</v>
          </cell>
          <cell r="K53">
            <v>-8.1984022921995496</v>
          </cell>
        </row>
        <row r="54">
          <cell r="C54" t="str">
            <v>Levereage Pre-Cash</v>
          </cell>
          <cell r="G54">
            <v>3.3926712097852851</v>
          </cell>
          <cell r="H54">
            <v>4.588385759024658</v>
          </cell>
          <cell r="I54">
            <v>5.4263898827736083</v>
          </cell>
          <cell r="J54">
            <v>2.8815898498583321</v>
          </cell>
          <cell r="K54">
            <v>5.3338272418014334</v>
          </cell>
        </row>
        <row r="56">
          <cell r="G56" t="str">
            <v>8/1/2012 Exit Rate</v>
          </cell>
          <cell r="I56" t="str">
            <v>12/1/2012 Exit Rate</v>
          </cell>
          <cell r="K56" t="str">
            <v>12/1/2013 Exit Rate</v>
          </cell>
        </row>
        <row r="57">
          <cell r="C57" t="str">
            <v>EBITDAX Contribution ($MM)</v>
          </cell>
          <cell r="G57" t="str">
            <v>Month</v>
          </cell>
          <cell r="H57" t="str">
            <v>Annualized</v>
          </cell>
          <cell r="I57" t="str">
            <v>Month</v>
          </cell>
          <cell r="J57" t="str">
            <v>Annualized</v>
          </cell>
          <cell r="K57" t="str">
            <v>Month</v>
          </cell>
          <cell r="L57" t="str">
            <v>Annualized</v>
          </cell>
        </row>
        <row r="58">
          <cell r="C58" t="str">
            <v>HK Proved</v>
          </cell>
          <cell r="G58">
            <v>5.7611277557880882</v>
          </cell>
          <cell r="H58">
            <v>69.133533069457059</v>
          </cell>
          <cell r="I58">
            <v>6.2083741712850564</v>
          </cell>
          <cell r="J58">
            <v>74.50049005542067</v>
          </cell>
          <cell r="K58">
            <v>6.7200149106594882</v>
          </cell>
          <cell r="L58">
            <v>80.640178927913865</v>
          </cell>
        </row>
        <row r="59">
          <cell r="C59" t="str">
            <v>GEOI Proved</v>
          </cell>
          <cell r="G59">
            <v>9.761065758812757</v>
          </cell>
          <cell r="H59">
            <v>117.13278910575309</v>
          </cell>
          <cell r="I59">
            <v>10.830409898552897</v>
          </cell>
          <cell r="J59">
            <v>129.96491878263475</v>
          </cell>
          <cell r="K59">
            <v>8.8058674812820446</v>
          </cell>
          <cell r="L59">
            <v>105.67040977538454</v>
          </cell>
        </row>
        <row r="60">
          <cell r="C60" t="str">
            <v>Woodbine Proved</v>
          </cell>
          <cell r="G60">
            <v>4.4373511732746351</v>
          </cell>
          <cell r="H60">
            <v>53.248214079295622</v>
          </cell>
          <cell r="I60">
            <v>3.5269043159098485</v>
          </cell>
          <cell r="J60">
            <v>42.322851790918179</v>
          </cell>
          <cell r="K60">
            <v>2.3809083802642323</v>
          </cell>
          <cell r="L60">
            <v>28.570900563170788</v>
          </cell>
        </row>
        <row r="61">
          <cell r="C61" t="str">
            <v>HK Drilling Program</v>
          </cell>
          <cell r="G61">
            <v>4.1815152991239923</v>
          </cell>
          <cell r="H61">
            <v>50.178183589487908</v>
          </cell>
          <cell r="I61">
            <v>11.855701297405311</v>
          </cell>
          <cell r="J61">
            <v>142.26841556886373</v>
          </cell>
          <cell r="K61">
            <v>71.215422808926107</v>
          </cell>
          <cell r="L61">
            <v>854.58507370711322</v>
          </cell>
        </row>
        <row r="62">
          <cell r="C62" t="str">
            <v>GEOI Drilling Program</v>
          </cell>
          <cell r="G62">
            <v>1.6948113195433976</v>
          </cell>
          <cell r="H62">
            <v>20.337735834520771</v>
          </cell>
          <cell r="I62">
            <v>4.0144876470188144</v>
          </cell>
          <cell r="J62">
            <v>48.173851764225773</v>
          </cell>
          <cell r="K62">
            <v>6.7494426012456064</v>
          </cell>
          <cell r="L62">
            <v>80.993311214947283</v>
          </cell>
        </row>
        <row r="63">
          <cell r="C63" t="str">
            <v>Woodbine Drilling Program</v>
          </cell>
          <cell r="G63">
            <v>1.5689067950434361</v>
          </cell>
          <cell r="H63">
            <v>18.826881540521235</v>
          </cell>
          <cell r="I63">
            <v>8.6188228193643255</v>
          </cell>
          <cell r="J63">
            <v>103.42587383237191</v>
          </cell>
          <cell r="K63">
            <v>20.56385479011529</v>
          </cell>
          <cell r="L63">
            <v>246.76625748138349</v>
          </cell>
        </row>
        <row r="64">
          <cell r="C64" t="str">
            <v>Realized Hedge Gains / (Losses)</v>
          </cell>
          <cell r="G64">
            <v>0.33845903030302982</v>
          </cell>
          <cell r="H64">
            <v>4.0615083636363583</v>
          </cell>
          <cell r="I64">
            <v>7.6072777777777156E-2</v>
          </cell>
          <cell r="J64">
            <v>0.91287333333332588</v>
          </cell>
          <cell r="K64">
            <v>-2.1756079541095885</v>
          </cell>
          <cell r="L64">
            <v>-26.10729544931506</v>
          </cell>
        </row>
        <row r="65">
          <cell r="C65" t="str">
            <v>Other Revenue</v>
          </cell>
          <cell r="G65">
            <v>0.16539353729725642</v>
          </cell>
          <cell r="H65">
            <v>1.9847224475670771</v>
          </cell>
          <cell r="I65">
            <v>0.25904084511071379</v>
          </cell>
          <cell r="J65">
            <v>3.1084901413285655</v>
          </cell>
          <cell r="K65">
            <v>0.63066728231343705</v>
          </cell>
          <cell r="L65">
            <v>7.568007387761245</v>
          </cell>
        </row>
        <row r="66">
          <cell r="C66" t="str">
            <v>Cash G&amp;A</v>
          </cell>
          <cell r="G66">
            <v>-4.5069999999999997</v>
          </cell>
          <cell r="H66">
            <v>-54.083999999999996</v>
          </cell>
          <cell r="I66">
            <v>-4.5069999999999997</v>
          </cell>
          <cell r="J66">
            <v>-54.083999999999996</v>
          </cell>
          <cell r="K66">
            <v>-5.2061166666666656</v>
          </cell>
          <cell r="L66">
            <v>-62.473399999999984</v>
          </cell>
        </row>
        <row r="67">
          <cell r="C67" t="str">
            <v>Water Costs</v>
          </cell>
          <cell r="G67">
            <v>4.9931448429987972E-2</v>
          </cell>
          <cell r="H67">
            <v>0.59917738115985564</v>
          </cell>
          <cell r="I67">
            <v>0.21410226941856972</v>
          </cell>
          <cell r="J67">
            <v>2.5692272330228367</v>
          </cell>
          <cell r="K67">
            <v>0.67424090504807688</v>
          </cell>
          <cell r="L67">
            <v>8.0908908605769234</v>
          </cell>
        </row>
        <row r="68">
          <cell r="C68" t="str">
            <v>Total EBITDAX</v>
          </cell>
          <cell r="G68">
            <v>23.451562117616582</v>
          </cell>
          <cell r="H68">
            <v>281.41874541139902</v>
          </cell>
          <cell r="I68">
            <v>41.096916041843301</v>
          </cell>
          <cell r="J68">
            <v>493.16299250211972</v>
          </cell>
          <cell r="K68">
            <v>110.35869453907803</v>
          </cell>
          <cell r="L68">
            <v>1324.3043344689363</v>
          </cell>
        </row>
        <row r="70">
          <cell r="C70" t="str">
            <v>Proved</v>
          </cell>
          <cell r="G70">
            <v>19.959544687875479</v>
          </cell>
          <cell r="H70">
            <v>239.51453625450577</v>
          </cell>
          <cell r="I70">
            <v>20.565688385747801</v>
          </cell>
          <cell r="J70">
            <v>246.7882606289736</v>
          </cell>
          <cell r="K70">
            <v>17.906790772205767</v>
          </cell>
          <cell r="L70">
            <v>214.8814892664692</v>
          </cell>
        </row>
        <row r="71">
          <cell r="C71" t="str">
            <v>Unproved</v>
          </cell>
          <cell r="G71">
            <v>7.4452334137108256</v>
          </cell>
          <cell r="H71">
            <v>89.342800964529914</v>
          </cell>
          <cell r="I71">
            <v>24.489011763788451</v>
          </cell>
          <cell r="J71">
            <v>293.8681411654614</v>
          </cell>
          <cell r="K71">
            <v>98.528720200286998</v>
          </cell>
          <cell r="L71">
            <v>1182.3446424034441</v>
          </cell>
        </row>
        <row r="72">
          <cell r="C72" t="str">
            <v>Other</v>
          </cell>
          <cell r="G72">
            <v>-3.9532159839697258</v>
          </cell>
          <cell r="H72">
            <v>-47.438591807636705</v>
          </cell>
          <cell r="I72">
            <v>-3.9577841076929392</v>
          </cell>
          <cell r="J72">
            <v>-47.49340929231527</v>
          </cell>
          <cell r="K72">
            <v>-6.0768164334147405</v>
          </cell>
          <cell r="L72">
            <v>-72.921797200976883</v>
          </cell>
        </row>
        <row r="73">
          <cell r="C73" t="str">
            <v>Total EBITDAX</v>
          </cell>
          <cell r="G73">
            <v>23.451562117616575</v>
          </cell>
          <cell r="H73">
            <v>281.41874541139896</v>
          </cell>
          <cell r="I73">
            <v>41.096916041843315</v>
          </cell>
          <cell r="J73">
            <v>493.16299250211966</v>
          </cell>
          <cell r="K73">
            <v>110.35869453907803</v>
          </cell>
          <cell r="L73">
            <v>1324.3043344689363</v>
          </cell>
        </row>
        <row r="75">
          <cell r="C75" t="str">
            <v>EBITDAX Contribution</v>
          </cell>
          <cell r="G75" t="str">
            <v>Month</v>
          </cell>
          <cell r="H75" t="str">
            <v>Annualized</v>
          </cell>
          <cell r="I75" t="str">
            <v>Month</v>
          </cell>
          <cell r="J75" t="str">
            <v>Annualized</v>
          </cell>
          <cell r="K75" t="str">
            <v>Month</v>
          </cell>
          <cell r="L75" t="str">
            <v>Annualized</v>
          </cell>
        </row>
        <row r="76">
          <cell r="C76" t="str">
            <v>HK Proved</v>
          </cell>
          <cell r="G76">
            <v>0.24566072515316095</v>
          </cell>
          <cell r="H76">
            <v>0.24566072515316092</v>
          </cell>
          <cell r="I76">
            <v>0.15106666799435578</v>
          </cell>
          <cell r="J76">
            <v>0.15106666799435575</v>
          </cell>
          <cell r="K76">
            <v>6.0892482814572713E-2</v>
          </cell>
          <cell r="L76">
            <v>6.089248281457272E-2</v>
          </cell>
        </row>
        <row r="77">
          <cell r="C77" t="str">
            <v>GEOI Proved</v>
          </cell>
          <cell r="G77">
            <v>0.4162224123859255</v>
          </cell>
          <cell r="H77">
            <v>0.41622241238592544</v>
          </cell>
          <cell r="I77">
            <v>0.26353339719033397</v>
          </cell>
          <cell r="J77">
            <v>0.26353339719033386</v>
          </cell>
          <cell r="K77">
            <v>7.9793146503412876E-2</v>
          </cell>
          <cell r="L77">
            <v>7.979314650341289E-2</v>
          </cell>
        </row>
        <row r="78">
          <cell r="C78" t="str">
            <v>Woodbine Proved</v>
          </cell>
          <cell r="G78">
            <v>0.18921345840503054</v>
          </cell>
          <cell r="H78">
            <v>0.18921345840503051</v>
          </cell>
          <cell r="I78">
            <v>8.5819196562556904E-2</v>
          </cell>
          <cell r="J78">
            <v>8.581919656255689E-2</v>
          </cell>
          <cell r="K78">
            <v>2.1574270973467816E-2</v>
          </cell>
          <cell r="L78">
            <v>2.1574270973467816E-2</v>
          </cell>
        </row>
        <row r="79">
          <cell r="C79" t="str">
            <v>HK Drilling Program</v>
          </cell>
          <cell r="G79">
            <v>0.17830433973448956</v>
          </cell>
          <cell r="H79">
            <v>0.17830433973448953</v>
          </cell>
          <cell r="I79">
            <v>0.28848153193135689</v>
          </cell>
          <cell r="J79">
            <v>0.28848153193135684</v>
          </cell>
          <cell r="K79">
            <v>0.64530867374213741</v>
          </cell>
          <cell r="L79">
            <v>0.64530867374213741</v>
          </cell>
        </row>
        <row r="80">
          <cell r="C80" t="str">
            <v>GEOI Drilling Program</v>
          </cell>
          <cell r="G80">
            <v>7.2268589659120058E-2</v>
          </cell>
          <cell r="H80">
            <v>7.2268589659120058E-2</v>
          </cell>
          <cell r="I80">
            <v>9.7683428190363908E-2</v>
          </cell>
          <cell r="J80">
            <v>9.768342819036388E-2</v>
          </cell>
          <cell r="K80">
            <v>6.1159137750180871E-2</v>
          </cell>
          <cell r="L80">
            <v>6.1159137750180878E-2</v>
          </cell>
        </row>
        <row r="81">
          <cell r="C81" t="str">
            <v>Woodbine Drilling Program</v>
          </cell>
          <cell r="G81">
            <v>6.6899884416010344E-2</v>
          </cell>
          <cell r="H81">
            <v>6.6899884416010344E-2</v>
          </cell>
          <cell r="I81">
            <v>0.2097194546322885</v>
          </cell>
          <cell r="J81">
            <v>0.20971945463228844</v>
          </cell>
          <cell r="K81">
            <v>0.18633651726311085</v>
          </cell>
          <cell r="L81">
            <v>0.18633651726311087</v>
          </cell>
        </row>
        <row r="82">
          <cell r="C82" t="str">
            <v>Other</v>
          </cell>
          <cell r="G82">
            <v>-0.16856940975373699</v>
          </cell>
          <cell r="H82">
            <v>-0.16856940975373697</v>
          </cell>
          <cell r="I82">
            <v>-9.6303676501255611E-2</v>
          </cell>
          <cell r="J82">
            <v>-9.6303676501255583E-2</v>
          </cell>
          <cell r="K82">
            <v>-5.506422904688256E-2</v>
          </cell>
          <cell r="L82">
            <v>-5.506422904688256E-2</v>
          </cell>
        </row>
        <row r="83">
          <cell r="C83" t="str">
            <v>Total EBITDAX</v>
          </cell>
          <cell r="G83">
            <v>0.99999999999999967</v>
          </cell>
          <cell r="H83">
            <v>0.99999999999999956</v>
          </cell>
          <cell r="I83">
            <v>1.0000000000000002</v>
          </cell>
          <cell r="J83">
            <v>1.0000000000000002</v>
          </cell>
          <cell r="K83">
            <v>1</v>
          </cell>
          <cell r="L83">
            <v>1</v>
          </cell>
        </row>
        <row r="85">
          <cell r="C85" t="str">
            <v>Proved</v>
          </cell>
          <cell r="G85">
            <v>0.85109659594411702</v>
          </cell>
          <cell r="H85">
            <v>0.8510965959441168</v>
          </cell>
          <cell r="I85">
            <v>0.5004192617472466</v>
          </cell>
          <cell r="J85">
            <v>0.50041926174724649</v>
          </cell>
          <cell r="K85">
            <v>0.1622599002914534</v>
          </cell>
          <cell r="L85">
            <v>0.16225990029145343</v>
          </cell>
        </row>
        <row r="86">
          <cell r="C86" t="str">
            <v>Unproved</v>
          </cell>
          <cell r="G86">
            <v>0.31747281380962</v>
          </cell>
          <cell r="H86">
            <v>0.31747281380961995</v>
          </cell>
          <cell r="I86">
            <v>0.59588441475400933</v>
          </cell>
          <cell r="J86">
            <v>0.59588441475400922</v>
          </cell>
          <cell r="K86">
            <v>0.89280432875542914</v>
          </cell>
          <cell r="L86">
            <v>0.89280432875542914</v>
          </cell>
        </row>
        <row r="87">
          <cell r="C87" t="str">
            <v>Other</v>
          </cell>
          <cell r="G87">
            <v>-0.16856940975373699</v>
          </cell>
          <cell r="H87">
            <v>-0.16856940975373697</v>
          </cell>
          <cell r="I87">
            <v>-9.6303676501255611E-2</v>
          </cell>
          <cell r="J87">
            <v>-9.6303676501255583E-2</v>
          </cell>
          <cell r="K87">
            <v>-5.506422904688256E-2</v>
          </cell>
          <cell r="L87">
            <v>-5.506422904688256E-2</v>
          </cell>
        </row>
        <row r="88">
          <cell r="C88" t="str">
            <v>Total EBITDAX</v>
          </cell>
          <cell r="G88">
            <v>0.99999999999999989</v>
          </cell>
          <cell r="H88">
            <v>0.99999999999999978</v>
          </cell>
          <cell r="I88">
            <v>1.0000000000000002</v>
          </cell>
          <cell r="J88">
            <v>1.0000000000000002</v>
          </cell>
          <cell r="K88">
            <v>1</v>
          </cell>
          <cell r="L88">
            <v>1</v>
          </cell>
        </row>
        <row r="90">
          <cell r="C90" t="str">
            <v>D&amp;C Capex by Area</v>
          </cell>
        </row>
        <row r="91">
          <cell r="C91" t="str">
            <v>Bakken</v>
          </cell>
          <cell r="J91">
            <v>40875</v>
          </cell>
          <cell r="K91">
            <v>0.10649633524444989</v>
          </cell>
        </row>
        <row r="92">
          <cell r="C92" t="str">
            <v>Utica</v>
          </cell>
          <cell r="J92">
            <v>34400</v>
          </cell>
          <cell r="K92">
            <v>8.9626273575757212E-2</v>
          </cell>
        </row>
        <row r="93">
          <cell r="C93" t="str">
            <v>Miss</v>
          </cell>
          <cell r="J93">
            <v>22500</v>
          </cell>
          <cell r="K93">
            <v>5.8621835914376086E-2</v>
          </cell>
        </row>
        <row r="94">
          <cell r="C94" t="str">
            <v>Woodbine</v>
          </cell>
          <cell r="J94">
            <v>114640</v>
          </cell>
          <cell r="K94">
            <v>0.29868476752106998</v>
          </cell>
        </row>
        <row r="95">
          <cell r="C95" t="str">
            <v>Wilcox</v>
          </cell>
          <cell r="J95">
            <v>23800</v>
          </cell>
          <cell r="K95">
            <v>6.2008875322762259E-2</v>
          </cell>
        </row>
        <row r="96">
          <cell r="C96" t="str">
            <v>Other</v>
          </cell>
          <cell r="J96">
            <v>49801.024337140007</v>
          </cell>
          <cell r="K96">
            <v>0.12975233231376318</v>
          </cell>
        </row>
        <row r="97">
          <cell r="C97" t="str">
            <v>Chalk</v>
          </cell>
          <cell r="J97">
            <v>3500</v>
          </cell>
          <cell r="K97">
            <v>1</v>
          </cell>
        </row>
        <row r="98">
          <cell r="C98" t="str">
            <v>Stealth1</v>
          </cell>
          <cell r="J98">
            <v>35100</v>
          </cell>
          <cell r="K98">
            <v>9.1450064026426692E-2</v>
          </cell>
        </row>
        <row r="99">
          <cell r="C99" t="str">
            <v>Stealth2</v>
          </cell>
          <cell r="J99">
            <v>25000</v>
          </cell>
          <cell r="K99">
            <v>6.5135373238195654E-2</v>
          </cell>
        </row>
        <row r="100">
          <cell r="C100" t="str">
            <v>Stealth3</v>
          </cell>
          <cell r="J100">
            <v>27000</v>
          </cell>
          <cell r="K100">
            <v>7.03462030972513E-2</v>
          </cell>
        </row>
        <row r="101">
          <cell r="C101" t="str">
            <v>Stealth4</v>
          </cell>
          <cell r="J101">
            <v>7200</v>
          </cell>
          <cell r="K101">
            <v>1.8758987492600347E-2</v>
          </cell>
        </row>
        <row r="102">
          <cell r="C102" t="str">
            <v>Total D&amp;C</v>
          </cell>
          <cell r="J102">
            <v>383816.02433714003</v>
          </cell>
          <cell r="K102">
            <v>1.9908810477466525</v>
          </cell>
        </row>
        <row r="103">
          <cell r="C103" t="str">
            <v>Total D&amp;C</v>
          </cell>
          <cell r="J103">
            <v>383816.02433713997</v>
          </cell>
        </row>
        <row r="104">
          <cell r="C104" t="str">
            <v>Check</v>
          </cell>
          <cell r="J104">
            <v>0</v>
          </cell>
        </row>
        <row r="106">
          <cell r="C106" t="str">
            <v>Land/Seismic</v>
          </cell>
          <cell r="J106">
            <v>707418.44300000009</v>
          </cell>
          <cell r="K106">
            <v>0.64827355089531002</v>
          </cell>
        </row>
        <row r="107">
          <cell r="C107" t="str">
            <v>Total D&amp;C</v>
          </cell>
          <cell r="J107">
            <v>383816.02433713997</v>
          </cell>
          <cell r="K107">
            <v>0.35172644910468986</v>
          </cell>
        </row>
        <row r="108">
          <cell r="C108" t="str">
            <v>Total Capex</v>
          </cell>
          <cell r="J108">
            <v>1091234.4673371401</v>
          </cell>
          <cell r="K108">
            <v>0.99999999999999989</v>
          </cell>
        </row>
        <row r="110">
          <cell r="G110">
            <v>40908</v>
          </cell>
          <cell r="H110" t="str">
            <v>1Q'12</v>
          </cell>
          <cell r="I110">
            <v>41274</v>
          </cell>
          <cell r="J110">
            <v>41639</v>
          </cell>
        </row>
        <row r="111">
          <cell r="C111" t="str">
            <v>Operartional Summary</v>
          </cell>
        </row>
        <row r="112">
          <cell r="C112" t="str">
            <v>Utica</v>
          </cell>
        </row>
        <row r="113">
          <cell r="C113" t="str">
            <v>Proved Reserves (MMboe)</v>
          </cell>
          <cell r="I113">
            <v>15.899621824402592</v>
          </cell>
          <cell r="J113">
            <v>118.19546142998668</v>
          </cell>
        </row>
        <row r="114">
          <cell r="C114" t="str">
            <v>Production (Mboe/d)</v>
          </cell>
          <cell r="I114">
            <v>0.66887130968890274</v>
          </cell>
          <cell r="J114">
            <v>14.933674013937125</v>
          </cell>
        </row>
        <row r="115">
          <cell r="C115" t="str">
            <v>EBITDAX ($MM)</v>
          </cell>
          <cell r="I115">
            <v>18.379624018742597</v>
          </cell>
          <cell r="J115">
            <v>256.13559385059978</v>
          </cell>
        </row>
        <row r="116">
          <cell r="N116" t="str">
            <v>Cheetah</v>
          </cell>
        </row>
        <row r="117">
          <cell r="C117" t="str">
            <v>Woodbine</v>
          </cell>
        </row>
        <row r="118">
          <cell r="C118" t="str">
            <v>Proved Reserves (MMboe)</v>
          </cell>
          <cell r="I118">
            <v>49.773017597895404</v>
          </cell>
          <cell r="J118">
            <v>142.45346044481272</v>
          </cell>
          <cell r="K118">
            <v>92.680442846917316</v>
          </cell>
          <cell r="L118" t="str">
            <v>BB</v>
          </cell>
          <cell r="N118">
            <v>19.397500000000001</v>
          </cell>
          <cell r="O118">
            <v>68.437100931228741</v>
          </cell>
        </row>
        <row r="119">
          <cell r="C119" t="str">
            <v>Production (Mboe/d)</v>
          </cell>
          <cell r="I119">
            <v>6.8008625827334228</v>
          </cell>
          <cell r="J119">
            <v>15.270946181357665</v>
          </cell>
          <cell r="L119" t="str">
            <v>Prov. 12 Prod</v>
          </cell>
          <cell r="N119">
            <v>-0.73341666666666661</v>
          </cell>
          <cell r="O119">
            <v>-0.58927310666666666</v>
          </cell>
        </row>
        <row r="120">
          <cell r="C120" t="str">
            <v>EBITDAX ($MM)</v>
          </cell>
          <cell r="H120">
            <v>69.582482832270813</v>
          </cell>
          <cell r="I120">
            <v>185.07723738023023</v>
          </cell>
          <cell r="J120">
            <v>414.50352953770476</v>
          </cell>
          <cell r="L120" t="str">
            <v>Unprov Effect</v>
          </cell>
          <cell r="N120">
            <v>49.773017597895404</v>
          </cell>
          <cell r="O120">
            <v>92.680442846917316</v>
          </cell>
        </row>
        <row r="121">
          <cell r="L121" t="str">
            <v>EB</v>
          </cell>
          <cell r="N121">
            <v>68.437100931228741</v>
          </cell>
          <cell r="O121">
            <v>160.52827067147939</v>
          </cell>
        </row>
        <row r="122">
          <cell r="C122" t="str">
            <v>Wilcox</v>
          </cell>
        </row>
        <row r="123">
          <cell r="C123" t="str">
            <v>Proved Reserves (MMboe)</v>
          </cell>
          <cell r="I123">
            <v>8.3585535405006439</v>
          </cell>
          <cell r="J123">
            <v>27.636660230350742</v>
          </cell>
        </row>
        <row r="124">
          <cell r="C124" t="str">
            <v>Production (Mboe/d)</v>
          </cell>
          <cell r="I124">
            <v>0.87906840551275955</v>
          </cell>
          <cell r="J124">
            <v>3.3376835000048182</v>
          </cell>
        </row>
        <row r="125">
          <cell r="C125" t="str">
            <v>EBITDAX ($MM)</v>
          </cell>
          <cell r="I125">
            <v>17.862270899942505</v>
          </cell>
          <cell r="J125">
            <v>68.383363684374956</v>
          </cell>
        </row>
        <row r="127">
          <cell r="C127" t="str">
            <v>Mississippian</v>
          </cell>
        </row>
        <row r="128">
          <cell r="C128" t="str">
            <v>Proved Reserves (MMboe)</v>
          </cell>
          <cell r="I128">
            <v>6.6470556654610169</v>
          </cell>
          <cell r="J128">
            <v>23.93586176499943</v>
          </cell>
        </row>
        <row r="129">
          <cell r="C129" t="str">
            <v>Production (Mboe/d)</v>
          </cell>
          <cell r="I129">
            <v>0.94438714563202442</v>
          </cell>
          <cell r="J129">
            <v>2.9677327909027897</v>
          </cell>
        </row>
        <row r="130">
          <cell r="C130" t="str">
            <v>EBITDAX ($MM)</v>
          </cell>
          <cell r="I130">
            <v>20.250111470232618</v>
          </cell>
          <cell r="J130">
            <v>63.346174125699029</v>
          </cell>
        </row>
        <row r="132">
          <cell r="C132" t="str">
            <v>Bakken</v>
          </cell>
        </row>
        <row r="133">
          <cell r="C133" t="str">
            <v>Proved Reserves (MMboe)</v>
          </cell>
          <cell r="I133">
            <v>25.359538940514859</v>
          </cell>
          <cell r="J133">
            <v>49.84123515565458</v>
          </cell>
        </row>
        <row r="134">
          <cell r="C134" t="str">
            <v>Production (Mboe/d)</v>
          </cell>
          <cell r="I134">
            <v>1.9452899818130038</v>
          </cell>
          <cell r="J134">
            <v>3.5275016019809833</v>
          </cell>
        </row>
        <row r="135">
          <cell r="C135" t="str">
            <v>EBITDAX ($MM)</v>
          </cell>
          <cell r="I135">
            <v>44.004163198704632</v>
          </cell>
          <cell r="J135">
            <v>78.742980705861754</v>
          </cell>
        </row>
        <row r="137">
          <cell r="C137" t="str">
            <v>Eagle Ford</v>
          </cell>
        </row>
        <row r="138">
          <cell r="C138" t="str">
            <v>Proved Reserves (MMboe)</v>
          </cell>
          <cell r="I138">
            <v>14.786089145425581</v>
          </cell>
          <cell r="J138">
            <v>42.015103534357927</v>
          </cell>
        </row>
        <row r="139">
          <cell r="C139" t="str">
            <v>Production (Mboe/d)</v>
          </cell>
          <cell r="I139">
            <v>1.5965762285995067</v>
          </cell>
          <cell r="J139">
            <v>2.8502886542995887</v>
          </cell>
        </row>
        <row r="140">
          <cell r="C140" t="str">
            <v>EBITDAX ($MM)</v>
          </cell>
          <cell r="I140">
            <v>43.447318944576089</v>
          </cell>
          <cell r="J140">
            <v>76.532360361511024</v>
          </cell>
        </row>
        <row r="142">
          <cell r="G142" t="str">
            <v>Jan</v>
          </cell>
          <cell r="H142" t="str">
            <v>Feb</v>
          </cell>
          <cell r="I142" t="str">
            <v>March</v>
          </cell>
          <cell r="J142" t="str">
            <v>3 Months</v>
          </cell>
        </row>
        <row r="143">
          <cell r="C143" t="str">
            <v>CH4</v>
          </cell>
          <cell r="G143">
            <v>2.9080739411422285</v>
          </cell>
          <cell r="H143">
            <v>5.1912031536135341</v>
          </cell>
          <cell r="I143">
            <v>5.7985402360225686</v>
          </cell>
          <cell r="J143">
            <v>13.897817330778331</v>
          </cell>
        </row>
        <row r="145">
          <cell r="G145">
            <v>41122</v>
          </cell>
          <cell r="H145">
            <v>41244</v>
          </cell>
          <cell r="I145">
            <v>41609</v>
          </cell>
        </row>
        <row r="146">
          <cell r="C146" t="str">
            <v>Production Contribution</v>
          </cell>
        </row>
        <row r="147">
          <cell r="C147" t="str">
            <v>HK Proved</v>
          </cell>
          <cell r="G147">
            <v>4.6359254104560863</v>
          </cell>
          <cell r="H147">
            <v>5.2868995004593682</v>
          </cell>
          <cell r="I147">
            <v>5.538252819410582</v>
          </cell>
        </row>
        <row r="148">
          <cell r="C148" t="str">
            <v>GEOI Proved</v>
          </cell>
          <cell r="G148">
            <v>7.2812291666666669</v>
          </cell>
          <cell r="H148">
            <v>9.0458201754385961</v>
          </cell>
          <cell r="I148">
            <v>7.4722905153508776</v>
          </cell>
        </row>
        <row r="149">
          <cell r="C149" t="str">
            <v>Woodbine Proved</v>
          </cell>
          <cell r="G149">
            <v>2.0471491228070176</v>
          </cell>
          <cell r="H149">
            <v>1.6014254385964914</v>
          </cell>
          <cell r="I149">
            <v>1.0932017543859649</v>
          </cell>
        </row>
        <row r="150">
          <cell r="C150" t="str">
            <v>HK Drilling Program</v>
          </cell>
          <cell r="G150">
            <v>3.1242270679208906</v>
          </cell>
          <cell r="H150">
            <v>6.8424231296598679</v>
          </cell>
          <cell r="I150">
            <v>45.987251728761642</v>
          </cell>
        </row>
        <row r="151">
          <cell r="C151" t="str">
            <v>GEOI Drilling Program</v>
          </cell>
          <cell r="G151">
            <v>0.88826377678882262</v>
          </cell>
          <cell r="H151">
            <v>2.0964038245125565</v>
          </cell>
          <cell r="I151">
            <v>3.6111720610574465</v>
          </cell>
        </row>
        <row r="152">
          <cell r="C152" t="str">
            <v>Woodbine Drilling Program</v>
          </cell>
          <cell r="G152">
            <v>0.69562766869956572</v>
          </cell>
          <cell r="H152">
            <v>3.7669450158410323</v>
          </cell>
          <cell r="I152">
            <v>9.0663268274415678</v>
          </cell>
        </row>
        <row r="153">
          <cell r="C153" t="str">
            <v>Total Production</v>
          </cell>
          <cell r="G153">
            <v>18.672422213339047</v>
          </cell>
          <cell r="H153">
            <v>28.639917084507911</v>
          </cell>
          <cell r="I153">
            <v>72.768495706408075</v>
          </cell>
        </row>
        <row r="154">
          <cell r="C154" t="str">
            <v>Total Production</v>
          </cell>
          <cell r="G154">
            <v>18.672422213339058</v>
          </cell>
          <cell r="H154">
            <v>28.639917084507914</v>
          </cell>
          <cell r="I154">
            <v>72.768495706408089</v>
          </cell>
        </row>
        <row r="155">
          <cell r="C155" t="str">
            <v>check</v>
          </cell>
          <cell r="G155">
            <v>0</v>
          </cell>
          <cell r="H155">
            <v>0</v>
          </cell>
          <cell r="I155">
            <v>0</v>
          </cell>
        </row>
        <row r="157">
          <cell r="C157" t="str">
            <v>Production Contribution</v>
          </cell>
        </row>
        <row r="158">
          <cell r="C158" t="str">
            <v>HK Proved</v>
          </cell>
          <cell r="G158">
            <v>0.24827659515669656</v>
          </cell>
          <cell r="H158">
            <v>0.18459898067649058</v>
          </cell>
          <cell r="I158">
            <v>7.6107837129892428E-2</v>
          </cell>
        </row>
        <row r="159">
          <cell r="C159" t="str">
            <v>GEOI Proved</v>
          </cell>
          <cell r="G159">
            <v>0.38994561516851112</v>
          </cell>
          <cell r="H159">
            <v>0.31584659092228029</v>
          </cell>
          <cell r="I159">
            <v>0.10268579064075471</v>
          </cell>
        </row>
        <row r="160">
          <cell r="C160" t="str">
            <v>Woodbine Proved</v>
          </cell>
          <cell r="G160">
            <v>0.10963489896584454</v>
          </cell>
          <cell r="H160">
            <v>5.5915854570079915E-2</v>
          </cell>
          <cell r="I160">
            <v>1.5023008841581651E-2</v>
          </cell>
        </row>
        <row r="161">
          <cell r="C161" t="str">
            <v>HK Drilling Program</v>
          </cell>
          <cell r="G161">
            <v>0.16731771766005973</v>
          </cell>
          <cell r="H161">
            <v>0.23891211379802199</v>
          </cell>
          <cell r="I161">
            <v>0.63196650256866516</v>
          </cell>
        </row>
        <row r="162">
          <cell r="C162" t="str">
            <v>GEOI Drilling Program</v>
          </cell>
          <cell r="G162">
            <v>4.7570891801829128E-2</v>
          </cell>
          <cell r="H162">
            <v>7.3198669476824602E-2</v>
          </cell>
          <cell r="I162">
            <v>4.9625487321149096E-2</v>
          </cell>
        </row>
        <row r="163">
          <cell r="C163" t="str">
            <v>Woodbine Drilling Program</v>
          </cell>
          <cell r="G163">
            <v>3.7254281247059054E-2</v>
          </cell>
          <cell r="H163">
            <v>0.1315277905563027</v>
          </cell>
          <cell r="I163">
            <v>0.12459137349795699</v>
          </cell>
        </row>
        <row r="164">
          <cell r="C164" t="str">
            <v>Total Production</v>
          </cell>
          <cell r="G164">
            <v>1.0000000000000002</v>
          </cell>
          <cell r="H164">
            <v>1</v>
          </cell>
          <cell r="I164">
            <v>1</v>
          </cell>
        </row>
        <row r="167">
          <cell r="C167" t="str">
            <v>Proved</v>
          </cell>
          <cell r="G167">
            <v>0.7478571092910522</v>
          </cell>
          <cell r="H167">
            <v>0.55636142616885076</v>
          </cell>
          <cell r="I167">
            <v>0.19381663661222878</v>
          </cell>
        </row>
        <row r="168">
          <cell r="C168" t="str">
            <v>Unproved</v>
          </cell>
          <cell r="G168">
            <v>0.25214289070894791</v>
          </cell>
          <cell r="H168">
            <v>0.4436385738311493</v>
          </cell>
          <cell r="I168">
            <v>0.8061833633877713</v>
          </cell>
        </row>
        <row r="169">
          <cell r="C169" t="str">
            <v>Total Production</v>
          </cell>
          <cell r="G169">
            <v>1</v>
          </cell>
          <cell r="H169">
            <v>1</v>
          </cell>
          <cell r="I169">
            <v>1</v>
          </cell>
        </row>
        <row r="174">
          <cell r="C174" t="str">
            <v>Guidance</v>
          </cell>
        </row>
        <row r="176">
          <cell r="C176" t="str">
            <v>Production</v>
          </cell>
        </row>
        <row r="177">
          <cell r="C177" t="str">
            <v>Total (Boe/d)</v>
          </cell>
          <cell r="G177">
            <v>18672.422213339058</v>
          </cell>
          <cell r="H177">
            <v>28639.917084507913</v>
          </cell>
          <cell r="I177">
            <v>72768.495706408095</v>
          </cell>
          <cell r="J177">
            <v>12395.059829477894</v>
          </cell>
          <cell r="K177">
            <v>52154.473488976379</v>
          </cell>
        </row>
        <row r="178">
          <cell r="C178" t="str">
            <v>Percent Oil and NGLs</v>
          </cell>
          <cell r="G178">
            <v>0.72242756564393729</v>
          </cell>
          <cell r="H178">
            <v>0.70955298391863209</v>
          </cell>
          <cell r="I178">
            <v>0.69821925351986647</v>
          </cell>
          <cell r="J178">
            <v>0.718135103597069</v>
          </cell>
          <cell r="K178">
            <v>0.70586316030048601</v>
          </cell>
        </row>
        <row r="180">
          <cell r="C180" t="str">
            <v>Operating Costs and Expenses</v>
          </cell>
        </row>
        <row r="181">
          <cell r="C181" t="str">
            <v>Lease Operating</v>
          </cell>
          <cell r="G181">
            <v>7.9126100366316932</v>
          </cell>
          <cell r="H181">
            <v>5.5275716614620372</v>
          </cell>
          <cell r="I181">
            <v>2.5243235509971078</v>
          </cell>
          <cell r="J181">
            <v>9.7106506187455324</v>
          </cell>
          <cell r="K181">
            <v>3.2188166570934569</v>
          </cell>
        </row>
        <row r="182">
          <cell r="C182" t="str">
            <v>Severance and Production</v>
          </cell>
          <cell r="G182">
            <v>6.0708528185595059</v>
          </cell>
          <cell r="H182">
            <v>6.1452057854995257</v>
          </cell>
          <cell r="I182">
            <v>5.5427867077183883</v>
          </cell>
          <cell r="J182">
            <v>5.8707193106735103</v>
          </cell>
          <cell r="K182">
            <v>5.7616333261221486</v>
          </cell>
        </row>
        <row r="183">
          <cell r="C183" t="str">
            <v>General and Administrative</v>
          </cell>
          <cell r="G183">
            <v>7.9398686069479565</v>
          </cell>
          <cell r="H183">
            <v>5.1765715141530322</v>
          </cell>
          <cell r="I183">
            <v>2.353406320370278</v>
          </cell>
          <cell r="J183">
            <v>13.460289678766211</v>
          </cell>
          <cell r="K183">
            <v>3.281789433387285</v>
          </cell>
        </row>
        <row r="185">
          <cell r="C185" t="str">
            <v>Capital Expenditures</v>
          </cell>
          <cell r="J185">
            <v>1093.3534673371391</v>
          </cell>
          <cell r="K185">
            <v>1610.9315277314006</v>
          </cell>
        </row>
        <row r="190">
          <cell r="C190" t="str">
            <v>Cheetah 2012 EBITDA</v>
          </cell>
          <cell r="J190">
            <v>80.724960329939194</v>
          </cell>
        </row>
        <row r="193">
          <cell r="C193" t="str">
            <v>Halcon LTM EBITDA</v>
          </cell>
          <cell r="G193">
            <v>33.917012999999997</v>
          </cell>
        </row>
        <row r="194">
          <cell r="C194" t="str">
            <v>GEOI LTM EBITDA</v>
          </cell>
          <cell r="G194">
            <v>45.304012999999991</v>
          </cell>
        </row>
        <row r="195">
          <cell r="C195" t="str">
            <v>Cheetah 1st 3 Months of 12 Ann.</v>
          </cell>
          <cell r="G195">
            <v>55.591269323113323</v>
          </cell>
        </row>
        <row r="196">
          <cell r="C196" t="str">
            <v>"LTM" Pro Forma EBITDA</v>
          </cell>
          <cell r="G196">
            <v>134.81229532311332</v>
          </cell>
        </row>
      </sheetData>
      <sheetData sheetId="15" refreshError="1">
        <row r="1">
          <cell r="C1" t="str">
            <v>Halcon Resources Corporation</v>
          </cell>
          <cell r="R1">
            <v>42004</v>
          </cell>
          <cell r="S1">
            <v>42369</v>
          </cell>
          <cell r="T1">
            <v>42735</v>
          </cell>
        </row>
        <row r="2">
          <cell r="C2" t="str">
            <v>Year</v>
          </cell>
          <cell r="Q2">
            <v>2013</v>
          </cell>
          <cell r="R2">
            <v>2014</v>
          </cell>
          <cell r="S2">
            <v>2015</v>
          </cell>
          <cell r="T2">
            <v>2016</v>
          </cell>
        </row>
        <row r="3">
          <cell r="C3" t="str">
            <v>Quarter</v>
          </cell>
          <cell r="H3" t="str">
            <v>1Q'12</v>
          </cell>
          <cell r="I3" t="str">
            <v>2Q'12</v>
          </cell>
          <cell r="J3" t="str">
            <v>3Q'12</v>
          </cell>
          <cell r="K3" t="str">
            <v>4Q'12</v>
          </cell>
          <cell r="M3" t="str">
            <v>1Q'13</v>
          </cell>
          <cell r="N3" t="str">
            <v>2Q'13</v>
          </cell>
          <cell r="O3" t="str">
            <v>3Q'13</v>
          </cell>
          <cell r="P3" t="str">
            <v>4Q'13</v>
          </cell>
          <cell r="Q3" t="str">
            <v>4Q'12</v>
          </cell>
          <cell r="R3" t="str">
            <v>4Q'12</v>
          </cell>
          <cell r="S3" t="str">
            <v>1Q'13</v>
          </cell>
          <cell r="T3" t="str">
            <v>1Q'13</v>
          </cell>
        </row>
        <row r="4">
          <cell r="C4" t="str">
            <v>Days per Period</v>
          </cell>
          <cell r="H4">
            <v>91</v>
          </cell>
          <cell r="I4">
            <v>91</v>
          </cell>
          <cell r="J4">
            <v>92</v>
          </cell>
          <cell r="K4">
            <v>92</v>
          </cell>
          <cell r="L4">
            <v>366</v>
          </cell>
          <cell r="M4">
            <v>90</v>
          </cell>
          <cell r="N4">
            <v>91</v>
          </cell>
          <cell r="O4">
            <v>92</v>
          </cell>
          <cell r="P4">
            <v>92</v>
          </cell>
          <cell r="Q4">
            <v>365</v>
          </cell>
          <cell r="R4">
            <v>365</v>
          </cell>
          <cell r="S4">
            <v>365</v>
          </cell>
          <cell r="T4">
            <v>365</v>
          </cell>
        </row>
        <row r="5">
          <cell r="H5" t="str">
            <v>Quarter Ended</v>
          </cell>
          <cell r="L5" t="str">
            <v>FY</v>
          </cell>
          <cell r="M5" t="str">
            <v>Quarter Ended</v>
          </cell>
          <cell r="Q5" t="str">
            <v>FY</v>
          </cell>
          <cell r="R5" t="str">
            <v>Fiscal Year Ended</v>
          </cell>
        </row>
        <row r="6">
          <cell r="C6" t="str">
            <v>($ in millions)</v>
          </cell>
          <cell r="G6">
            <v>40908</v>
          </cell>
          <cell r="H6">
            <v>40999</v>
          </cell>
          <cell r="I6">
            <v>41090</v>
          </cell>
          <cell r="J6">
            <v>41182</v>
          </cell>
          <cell r="K6">
            <v>41274</v>
          </cell>
          <cell r="L6">
            <v>2012</v>
          </cell>
          <cell r="M6">
            <v>41364</v>
          </cell>
          <cell r="N6">
            <v>41455</v>
          </cell>
          <cell r="O6">
            <v>41547</v>
          </cell>
          <cell r="P6">
            <v>41639</v>
          </cell>
          <cell r="Q6">
            <v>2013</v>
          </cell>
          <cell r="R6">
            <v>2014</v>
          </cell>
          <cell r="S6">
            <v>2015</v>
          </cell>
          <cell r="T6">
            <v>2016</v>
          </cell>
        </row>
        <row r="8">
          <cell r="C8" t="str">
            <v>Operating Assumptions</v>
          </cell>
        </row>
        <row r="10">
          <cell r="C10" t="str">
            <v>Production</v>
          </cell>
        </row>
        <row r="11">
          <cell r="C11" t="str">
            <v>Gas (MMcf)</v>
          </cell>
          <cell r="H11">
            <v>614.46800000000007</v>
          </cell>
          <cell r="I11">
            <v>595.76468567940321</v>
          </cell>
          <cell r="J11">
            <v>2302.6405531717705</v>
          </cell>
          <cell r="K11">
            <v>4138.4003990380052</v>
          </cell>
          <cell r="L11">
            <v>7651.2736378891786</v>
          </cell>
          <cell r="M11">
            <v>5435.3815455669364</v>
          </cell>
          <cell r="N11">
            <v>7385.0897944881781</v>
          </cell>
          <cell r="O11">
            <v>9499.5533606455247</v>
          </cell>
          <cell r="P11">
            <v>11275.784197344065</v>
          </cell>
          <cell r="Q11">
            <v>33595.808898044706</v>
          </cell>
          <cell r="R11">
            <v>67115.597032647507</v>
          </cell>
          <cell r="S11">
            <v>102907.83233550616</v>
          </cell>
          <cell r="T11">
            <v>136298.68237895661</v>
          </cell>
        </row>
        <row r="12">
          <cell r="C12" t="str">
            <v>NGL (Mbbls)</v>
          </cell>
          <cell r="H12">
            <v>39.995999999999995</v>
          </cell>
          <cell r="I12">
            <v>33.906513991836505</v>
          </cell>
          <cell r="J12">
            <v>147.85874374486153</v>
          </cell>
          <cell r="K12">
            <v>243.6510996623054</v>
          </cell>
          <cell r="L12">
            <v>465.41235739900344</v>
          </cell>
          <cell r="M12">
            <v>385.41254329552396</v>
          </cell>
          <cell r="N12">
            <v>591.41023417873851</v>
          </cell>
          <cell r="O12">
            <v>792.30865580379395</v>
          </cell>
          <cell r="P12">
            <v>983.62026830971013</v>
          </cell>
          <cell r="Q12">
            <v>2752.7517015877665</v>
          </cell>
          <cell r="R12">
            <v>6169.8405652194997</v>
          </cell>
          <cell r="S12">
            <v>10235.078527934282</v>
          </cell>
          <cell r="T12">
            <v>13927.818563839499</v>
          </cell>
        </row>
        <row r="13">
          <cell r="C13" t="str">
            <v>Oil (Mbbls)</v>
          </cell>
          <cell r="H13">
            <v>226.38</v>
          </cell>
          <cell r="I13">
            <v>221.78990781597906</v>
          </cell>
          <cell r="J13">
            <v>890.09688940415549</v>
          </cell>
          <cell r="K13">
            <v>1445.3054101587627</v>
          </cell>
          <cell r="L13">
            <v>2783.5722073788975</v>
          </cell>
          <cell r="M13">
            <v>1855.7616028256098</v>
          </cell>
          <cell r="N13">
            <v>2441.2612048402216</v>
          </cell>
          <cell r="O13">
            <v>2963.0994222116547</v>
          </cell>
          <cell r="P13">
            <v>3424.2074090036735</v>
          </cell>
          <cell r="Q13">
            <v>10684.32963888116</v>
          </cell>
          <cell r="R13">
            <v>19418.788689562392</v>
          </cell>
          <cell r="S13">
            <v>29287.213457688264</v>
          </cell>
          <cell r="T13">
            <v>39276.610178565141</v>
          </cell>
        </row>
        <row r="14">
          <cell r="C14" t="str">
            <v>Equivalent (MBoe)</v>
          </cell>
          <cell r="G14">
            <v>6</v>
          </cell>
          <cell r="H14">
            <v>368.78733333333332</v>
          </cell>
          <cell r="I14">
            <v>354.99053608771612</v>
          </cell>
          <cell r="J14">
            <v>1421.7290586776453</v>
          </cell>
          <cell r="K14">
            <v>2378.6899096607358</v>
          </cell>
          <cell r="L14">
            <v>4524.1968377594312</v>
          </cell>
          <cell r="M14">
            <v>3147.0710703822897</v>
          </cell>
          <cell r="N14">
            <v>4263.5197381003236</v>
          </cell>
          <cell r="O14">
            <v>5338.6669714563686</v>
          </cell>
          <cell r="P14">
            <v>6287.125043537395</v>
          </cell>
          <cell r="Q14">
            <v>19036.382823476379</v>
          </cell>
          <cell r="R14">
            <v>36774.56209355648</v>
          </cell>
          <cell r="S14">
            <v>56673.597374873571</v>
          </cell>
          <cell r="T14">
            <v>75920.875805564079</v>
          </cell>
        </row>
        <row r="15">
          <cell r="C15" t="str">
            <v>Daily (Boe/d)</v>
          </cell>
          <cell r="H15">
            <v>4052.6080586080579</v>
          </cell>
          <cell r="I15">
            <v>3900.9949020628146</v>
          </cell>
          <cell r="J15">
            <v>15453.576724757013</v>
          </cell>
          <cell r="K15">
            <v>25855.325105008</v>
          </cell>
          <cell r="L15">
            <v>12361.193545790797</v>
          </cell>
          <cell r="M15">
            <v>34967.456337580996</v>
          </cell>
          <cell r="N15">
            <v>46851.865253849712</v>
          </cell>
          <cell r="O15">
            <v>58028.988820177925</v>
          </cell>
          <cell r="P15">
            <v>68338.315690623858</v>
          </cell>
          <cell r="Q15">
            <v>52154.473488976379</v>
          </cell>
          <cell r="R15">
            <v>100752.22491385337</v>
          </cell>
          <cell r="S15">
            <v>155270.12979417416</v>
          </cell>
          <cell r="T15">
            <v>208002.39946729885</v>
          </cell>
        </row>
        <row r="17">
          <cell r="C17" t="str">
            <v>Strip (5/29/12)</v>
          </cell>
        </row>
        <row r="18">
          <cell r="C18" t="str">
            <v>Oil ($/Bbl)</v>
          </cell>
          <cell r="H18">
            <v>102.88381818181817</v>
          </cell>
          <cell r="I18">
            <v>98.399148148148143</v>
          </cell>
          <cell r="J18">
            <v>91.090000000000018</v>
          </cell>
          <cell r="K18">
            <v>91.90666666666668</v>
          </cell>
          <cell r="L18">
            <v>96.06990824915826</v>
          </cell>
          <cell r="M18">
            <v>92.413333333333341</v>
          </cell>
          <cell r="N18">
            <v>92.313333333333333</v>
          </cell>
          <cell r="O18">
            <v>91.836666666666659</v>
          </cell>
          <cell r="P18">
            <v>91.336666666666659</v>
          </cell>
          <cell r="Q18">
            <v>91.974999999999994</v>
          </cell>
          <cell r="R18">
            <v>89.77</v>
          </cell>
          <cell r="S18">
            <v>87.933333333333337</v>
          </cell>
          <cell r="T18">
            <v>87.029999999999987</v>
          </cell>
        </row>
        <row r="19">
          <cell r="C19" t="str">
            <v>Natural Gas ($/Mcf)</v>
          </cell>
          <cell r="H19">
            <v>2.4434928229665069</v>
          </cell>
          <cell r="I19">
            <v>2.2701637426900585</v>
          </cell>
          <cell r="J19">
            <v>2.5363333333333333</v>
          </cell>
          <cell r="K19">
            <v>2.9033333333333338</v>
          </cell>
          <cell r="L19">
            <v>2.5383308080808082</v>
          </cell>
          <cell r="M19">
            <v>3.3296666666666668</v>
          </cell>
          <cell r="N19">
            <v>3.3359999999999999</v>
          </cell>
          <cell r="O19">
            <v>3.438333333333333</v>
          </cell>
          <cell r="P19">
            <v>3.6433333333333331</v>
          </cell>
          <cell r="Q19">
            <v>3.436833333333333</v>
          </cell>
          <cell r="R19">
            <v>3.8576666666666668</v>
          </cell>
          <cell r="S19">
            <v>4.0979166666666664</v>
          </cell>
          <cell r="T19">
            <v>4.313416666666666</v>
          </cell>
        </row>
        <row r="21">
          <cell r="C21" t="str">
            <v>Realized Prices</v>
          </cell>
        </row>
        <row r="22">
          <cell r="C22" t="str">
            <v>Oil ($/Bbl)</v>
          </cell>
          <cell r="H22">
            <v>101.58582913684955</v>
          </cell>
          <cell r="I22">
            <v>98.090850715677604</v>
          </cell>
          <cell r="J22">
            <v>88.339698889992462</v>
          </cell>
          <cell r="K22">
            <v>89.734503287887179</v>
          </cell>
          <cell r="L22">
            <v>90.918142644088803</v>
          </cell>
          <cell r="M22">
            <v>90.666711038191096</v>
          </cell>
          <cell r="N22">
            <v>90.930760629588178</v>
          </cell>
          <cell r="O22">
            <v>90.500088620128466</v>
          </cell>
          <cell r="P22">
            <v>89.904382330883422</v>
          </cell>
          <cell r="Q22">
            <v>90.436516308353646</v>
          </cell>
          <cell r="R22">
            <v>88.37950069666195</v>
          </cell>
          <cell r="S22">
            <v>86.785406213985951</v>
          </cell>
          <cell r="T22">
            <v>86.138280602170667</v>
          </cell>
        </row>
        <row r="23">
          <cell r="C23" t="str">
            <v>Natural Gas ($/Mcf)</v>
          </cell>
          <cell r="H23">
            <v>2.7145433122636162</v>
          </cell>
          <cell r="I23">
            <v>2.3885953752899862</v>
          </cell>
          <cell r="J23">
            <v>2.2792168963725379</v>
          </cell>
          <cell r="K23">
            <v>2.5998050713768985</v>
          </cell>
          <cell r="L23">
            <v>2.4960932358070274</v>
          </cell>
          <cell r="M23">
            <v>3.1695967022598976</v>
          </cell>
          <cell r="N23">
            <v>3.2759631699364848</v>
          </cell>
          <cell r="O23">
            <v>3.348617975216591</v>
          </cell>
          <cell r="P23">
            <v>3.5353153651054261</v>
          </cell>
          <cell r="Q23">
            <v>3.3663448379962282</v>
          </cell>
          <cell r="R23">
            <v>3.8321982906842726</v>
          </cell>
          <cell r="S23">
            <v>4.150966956514468</v>
          </cell>
          <cell r="T23">
            <v>4.4274288641833239</v>
          </cell>
        </row>
        <row r="24">
          <cell r="C24" t="str">
            <v>Natural Gas Liquids ($/Bbl)</v>
          </cell>
          <cell r="H24">
            <v>54.230423042304238</v>
          </cell>
          <cell r="I24">
            <v>50.657532052045347</v>
          </cell>
          <cell r="J24">
            <v>39.993914834844041</v>
          </cell>
          <cell r="K24">
            <v>39.460008767603597</v>
          </cell>
          <cell r="L24">
            <v>41.714717163171748</v>
          </cell>
          <cell r="M24">
            <v>38.819062165962166</v>
          </cell>
          <cell r="N24">
            <v>38.345487578702162</v>
          </cell>
          <cell r="O24">
            <v>37.807953023987913</v>
          </cell>
          <cell r="P24">
            <v>37.373947091382483</v>
          </cell>
          <cell r="Q24">
            <v>37.909923917621761</v>
          </cell>
          <cell r="R24">
            <v>36.30195097079222</v>
          </cell>
          <cell r="S24">
            <v>35.227271235043631</v>
          </cell>
          <cell r="T24">
            <v>34.855125642572432</v>
          </cell>
        </row>
        <row r="27">
          <cell r="C27" t="str">
            <v>Income Statement</v>
          </cell>
        </row>
        <row r="29">
          <cell r="C29" t="str">
            <v>Operating Revenues</v>
          </cell>
        </row>
        <row r="30">
          <cell r="C30" t="str">
            <v>Oil Sales</v>
          </cell>
          <cell r="H30">
            <v>22.997</v>
          </cell>
          <cell r="I30">
            <v>21.755560737821099</v>
          </cell>
          <cell r="J30">
            <v>78.630891192882018</v>
          </cell>
          <cell r="K30">
            <v>129.69376307989262</v>
          </cell>
          <cell r="L30">
            <v>253.07721501059575</v>
          </cell>
          <cell r="M30">
            <v>168.25580099915993</v>
          </cell>
          <cell r="N30">
            <v>221.9857382516262</v>
          </cell>
          <cell r="O30">
            <v>268.1607603004062</v>
          </cell>
          <cell r="P30">
            <v>307.85125207930997</v>
          </cell>
          <cell r="Q30">
            <v>966.25355163050222</v>
          </cell>
          <cell r="R30">
            <v>1716.2228485175108</v>
          </cell>
          <cell r="S30">
            <v>2541.7027168011919</v>
          </cell>
          <cell r="T30">
            <v>3383.219668663317</v>
          </cell>
        </row>
        <row r="31">
          <cell r="C31" t="str">
            <v>Natural Gas Sales</v>
          </cell>
          <cell r="H31">
            <v>1.6679999999999999</v>
          </cell>
          <cell r="I31">
            <v>1.4230407729749146</v>
          </cell>
          <cell r="J31">
            <v>5.2482172550617063</v>
          </cell>
          <cell r="K31">
            <v>10.759034344807187</v>
          </cell>
          <cell r="L31">
            <v>19.098292372843808</v>
          </cell>
          <cell r="M31">
            <v>17.227967422353267</v>
          </cell>
          <cell r="N31">
            <v>24.193282173417074</v>
          </cell>
          <cell r="O31">
            <v>31.810375139986778</v>
          </cell>
          <cell r="P31">
            <v>39.863453126483428</v>
          </cell>
          <cell r="Q31">
            <v>113.09507786224054</v>
          </cell>
          <cell r="R31">
            <v>257.20027622676622</v>
          </cell>
          <cell r="S31">
            <v>427.1670115912172</v>
          </cell>
          <cell r="T31">
            <v>603.45272051474751</v>
          </cell>
        </row>
        <row r="32">
          <cell r="C32" t="str">
            <v>Natural Gas Liquids Sales</v>
          </cell>
          <cell r="H32">
            <v>2.169</v>
          </cell>
          <cell r="I32">
            <v>1.7176203193145818</v>
          </cell>
          <cell r="J32">
            <v>5.9134500049190208</v>
          </cell>
          <cell r="K32">
            <v>9.6144745289108293</v>
          </cell>
          <cell r="L32">
            <v>19.414544853144431</v>
          </cell>
          <cell r="M32">
            <v>14.96135347773053</v>
          </cell>
          <cell r="N32">
            <v>22.677913788618152</v>
          </cell>
          <cell r="O32">
            <v>29.955568439128854</v>
          </cell>
          <cell r="P32">
            <v>36.761771865818545</v>
          </cell>
          <cell r="Q32">
            <v>104.35660757129608</v>
          </cell>
          <cell r="R32">
            <v>223.97724969620322</v>
          </cell>
          <cell r="S32">
            <v>360.55388741551201</v>
          </cell>
          <cell r="T32">
            <v>485.45586596957844</v>
          </cell>
        </row>
        <row r="33">
          <cell r="C33" t="str">
            <v>Other</v>
          </cell>
          <cell r="H33">
            <v>3.5999999999999997E-2</v>
          </cell>
          <cell r="I33">
            <v>0.1163437691374736</v>
          </cell>
          <cell r="J33">
            <v>0.41961405879940139</v>
          </cell>
          <cell r="K33">
            <v>0.70128681220799449</v>
          </cell>
          <cell r="L33">
            <v>1.2732446401448696</v>
          </cell>
          <cell r="M33">
            <v>0.93671004163264127</v>
          </cell>
          <cell r="N33">
            <v>1.256408675124028</v>
          </cell>
          <cell r="O33">
            <v>1.5417968449342097</v>
          </cell>
          <cell r="P33">
            <v>1.7967160958177435</v>
          </cell>
          <cell r="Q33">
            <v>5.5316316575086226</v>
          </cell>
          <cell r="R33">
            <v>10.268780685320783</v>
          </cell>
          <cell r="S33">
            <v>15.558894645207642</v>
          </cell>
          <cell r="T33">
            <v>20.898924375777817</v>
          </cell>
        </row>
        <row r="34">
          <cell r="C34" t="str">
            <v>Total Operating Revenue</v>
          </cell>
          <cell r="H34">
            <v>26.87</v>
          </cell>
          <cell r="I34">
            <v>25.012565599248067</v>
          </cell>
          <cell r="J34">
            <v>90.212172511662146</v>
          </cell>
          <cell r="K34">
            <v>150.76855876581863</v>
          </cell>
          <cell r="L34">
            <v>292.86329687672884</v>
          </cell>
          <cell r="M34">
            <v>201.38183194087637</v>
          </cell>
          <cell r="N34">
            <v>270.11334288878544</v>
          </cell>
          <cell r="O34">
            <v>331.46850072445602</v>
          </cell>
          <cell r="P34">
            <v>386.27319316742972</v>
          </cell>
          <cell r="Q34">
            <v>1189.2368687215474</v>
          </cell>
          <cell r="R34">
            <v>2207.6691551258009</v>
          </cell>
          <cell r="S34">
            <v>3344.9825104531287</v>
          </cell>
          <cell r="T34">
            <v>4493.0271795234203</v>
          </cell>
        </row>
        <row r="35">
          <cell r="C35" t="str">
            <v>Realized Gains / (Losses) on Hedging Contracts</v>
          </cell>
          <cell r="H35">
            <v>-4.9450000000000003</v>
          </cell>
          <cell r="I35">
            <v>2.2229302220450133</v>
          </cell>
          <cell r="J35">
            <v>1.8770358282828274</v>
          </cell>
          <cell r="K35">
            <v>0.51123756767676687</v>
          </cell>
          <cell r="L35">
            <v>-0.33379638199539263</v>
          </cell>
          <cell r="M35">
            <v>1.3730554445205492</v>
          </cell>
          <cell r="N35">
            <v>1.400573478082193</v>
          </cell>
          <cell r="O35">
            <v>1.5081569417808225</v>
          </cell>
          <cell r="P35">
            <v>-1.1120084938356145</v>
          </cell>
          <cell r="Q35">
            <v>3.1697773705479504</v>
          </cell>
          <cell r="R35">
            <v>1.4684674520547942</v>
          </cell>
          <cell r="S35">
            <v>0</v>
          </cell>
          <cell r="T35">
            <v>0</v>
          </cell>
        </row>
        <row r="36">
          <cell r="C36" t="str">
            <v>Total Revenue</v>
          </cell>
          <cell r="H36">
            <v>21.925000000000001</v>
          </cell>
          <cell r="I36">
            <v>27.235495821293078</v>
          </cell>
          <cell r="J36">
            <v>92.089208339944975</v>
          </cell>
          <cell r="K36">
            <v>151.2797963334954</v>
          </cell>
          <cell r="L36">
            <v>292.52950049473344</v>
          </cell>
          <cell r="M36">
            <v>202.75488738539693</v>
          </cell>
          <cell r="N36">
            <v>271.51391636686765</v>
          </cell>
          <cell r="O36">
            <v>332.97665766623686</v>
          </cell>
          <cell r="P36">
            <v>385.16118467359411</v>
          </cell>
          <cell r="Q36">
            <v>1192.4066460920953</v>
          </cell>
          <cell r="R36">
            <v>2209.1376225778558</v>
          </cell>
          <cell r="S36">
            <v>3344.9825104531287</v>
          </cell>
          <cell r="T36">
            <v>4493.0271795234203</v>
          </cell>
        </row>
        <row r="38">
          <cell r="C38" t="str">
            <v>Operating Expenses</v>
          </cell>
        </row>
        <row r="39">
          <cell r="C39" t="str">
            <v>Production:</v>
          </cell>
        </row>
        <row r="40">
          <cell r="C40" t="str">
            <v>Lease Operating</v>
          </cell>
          <cell r="H40">
            <v>-7.9470000000000001</v>
          </cell>
          <cell r="I40">
            <v>-10.620957039878579</v>
          </cell>
          <cell r="J40">
            <v>-11.19007204410609</v>
          </cell>
          <cell r="K40">
            <v>-14.174865737930528</v>
          </cell>
          <cell r="L40">
            <v>-43.932894821915198</v>
          </cell>
          <cell r="M40">
            <v>-14.22178462645612</v>
          </cell>
          <cell r="N40">
            <v>-14.912989435689962</v>
          </cell>
          <cell r="O40">
            <v>-15.667574112761859</v>
          </cell>
          <cell r="P40">
            <v>-16.472277948105592</v>
          </cell>
          <cell r="Q40">
            <v>-61.274626123013533</v>
          </cell>
          <cell r="R40">
            <v>-75.172964416449304</v>
          </cell>
          <cell r="S40">
            <v>-68.501325614891016</v>
          </cell>
          <cell r="T40">
            <v>-91.024226974985211</v>
          </cell>
        </row>
        <row r="41">
          <cell r="C41" t="str">
            <v>Taxes</v>
          </cell>
          <cell r="H41">
            <v>-1.57</v>
          </cell>
          <cell r="I41">
            <v>-1.8115678619870907</v>
          </cell>
          <cell r="J41">
            <v>-8.505589514231513</v>
          </cell>
          <cell r="K41">
            <v>-14.673132364503722</v>
          </cell>
          <cell r="L41">
            <v>-26.560289740722325</v>
          </cell>
          <cell r="M41">
            <v>-19.097513277569252</v>
          </cell>
          <cell r="N41">
            <v>-25.155979837110753</v>
          </cell>
          <cell r="O41">
            <v>-30.380894064282636</v>
          </cell>
          <cell r="P41">
            <v>-35.046270505598102</v>
          </cell>
          <cell r="Q41">
            <v>-109.68065768456074</v>
          </cell>
          <cell r="R41">
            <v>-189.82377817999566</v>
          </cell>
          <cell r="S41">
            <v>-289.58147830985456</v>
          </cell>
          <cell r="T41">
            <v>-389.87564460978206</v>
          </cell>
        </row>
        <row r="42">
          <cell r="C42" t="str">
            <v>Workovers</v>
          </cell>
          <cell r="H42">
            <v>-0.72099999999999997</v>
          </cell>
          <cell r="I42">
            <v>0</v>
          </cell>
          <cell r="J42">
            <v>0</v>
          </cell>
          <cell r="K42">
            <v>0</v>
          </cell>
          <cell r="L42">
            <v>-0.72099999999999997</v>
          </cell>
          <cell r="M42">
            <v>0</v>
          </cell>
          <cell r="N42">
            <v>0</v>
          </cell>
          <cell r="O42">
            <v>0</v>
          </cell>
          <cell r="P42">
            <v>0</v>
          </cell>
          <cell r="Q42">
            <v>0</v>
          </cell>
          <cell r="R42">
            <v>0</v>
          </cell>
          <cell r="S42">
            <v>0</v>
          </cell>
          <cell r="T42">
            <v>0</v>
          </cell>
        </row>
        <row r="43">
          <cell r="C43" t="str">
            <v>Depletion, Depreciation and Amortization</v>
          </cell>
          <cell r="H43">
            <v>-5.9790000000000001</v>
          </cell>
          <cell r="I43">
            <v>-5.3687449368946698</v>
          </cell>
          <cell r="J43">
            <v>-21.501701903189854</v>
          </cell>
          <cell r="K43">
            <v>-35.974422162561474</v>
          </cell>
          <cell r="L43">
            <v>-68.823869002646006</v>
          </cell>
          <cell r="M43">
            <v>-47.595133271349368</v>
          </cell>
          <cell r="N43">
            <v>-64.479887997973748</v>
          </cell>
          <cell r="O43">
            <v>-80.74001518083</v>
          </cell>
          <cell r="P43">
            <v>-95.084142572112555</v>
          </cell>
          <cell r="Q43">
            <v>-287.89917902226568</v>
          </cell>
          <cell r="R43">
            <v>-556.16480997542806</v>
          </cell>
          <cell r="S43">
            <v>-857.11042416853923</v>
          </cell>
          <cell r="T43">
            <v>-1148.1991099757529</v>
          </cell>
        </row>
        <row r="44">
          <cell r="C44" t="str">
            <v>Accretion</v>
          </cell>
          <cell r="H44">
            <v>0</v>
          </cell>
          <cell r="I44">
            <v>-0.40113930577911916</v>
          </cell>
          <cell r="J44">
            <v>-1.606553836305739</v>
          </cell>
          <cell r="K44">
            <v>-2.6879195979166317</v>
          </cell>
          <cell r="L44">
            <v>-4.69561274000149</v>
          </cell>
          <cell r="M44">
            <v>-3.5561903095319867</v>
          </cell>
          <cell r="N44">
            <v>-4.8177773040533642</v>
          </cell>
          <cell r="O44">
            <v>-6.0326936777456961</v>
          </cell>
          <cell r="P44">
            <v>-7.1044512991972564</v>
          </cell>
          <cell r="Q44">
            <v>-21.511112590528302</v>
          </cell>
          <cell r="R44">
            <v>-41.555255165718819</v>
          </cell>
          <cell r="S44">
            <v>-64.041165033607129</v>
          </cell>
          <cell r="T44">
            <v>-85.790589660287395</v>
          </cell>
        </row>
        <row r="45">
          <cell r="C45" t="str">
            <v>Accretion [of Convertible Debt]</v>
          </cell>
          <cell r="H45">
            <v>0</v>
          </cell>
          <cell r="I45">
            <v>-2.1399999999999935</v>
          </cell>
          <cell r="J45">
            <v>-2.1399999999999935</v>
          </cell>
          <cell r="K45">
            <v>-2.1399999999999935</v>
          </cell>
          <cell r="L45">
            <v>-6.4199999999999804</v>
          </cell>
          <cell r="M45">
            <v>-2.1399999999999935</v>
          </cell>
          <cell r="N45">
            <v>-2.1399999999999935</v>
          </cell>
          <cell r="O45">
            <v>-2.1400000000000041</v>
          </cell>
          <cell r="P45">
            <v>-2.1400000000000041</v>
          </cell>
          <cell r="Q45">
            <v>-8.5599999999999952</v>
          </cell>
          <cell r="R45">
            <v>-0.71333333333333471</v>
          </cell>
          <cell r="S45">
            <v>0</v>
          </cell>
          <cell r="T45">
            <v>0</v>
          </cell>
        </row>
        <row r="46">
          <cell r="C46" t="str">
            <v>Non-cash Share-Based Compensation Expense</v>
          </cell>
          <cell r="H46">
            <v>0</v>
          </cell>
          <cell r="I46">
            <v>-0.859077097332273</v>
          </cell>
          <cell r="J46">
            <v>-3.4405843219999013</v>
          </cell>
          <cell r="K46">
            <v>-5.7564295813789812</v>
          </cell>
          <cell r="L46">
            <v>-10.056091000711156</v>
          </cell>
          <cell r="M46">
            <v>-7.6159119903251415</v>
          </cell>
          <cell r="N46">
            <v>-10.317717766202781</v>
          </cell>
          <cell r="O46">
            <v>-12.919574070924412</v>
          </cell>
          <cell r="P46">
            <v>-15.214842605360495</v>
          </cell>
          <cell r="Q46">
            <v>-46.068046432812828</v>
          </cell>
          <cell r="R46">
            <v>-88.994440266406656</v>
          </cell>
          <cell r="S46">
            <v>-137.15010564719404</v>
          </cell>
          <cell r="T46">
            <v>-183.72851944946504</v>
          </cell>
        </row>
        <row r="47">
          <cell r="C47" t="str">
            <v>Impairment of Oil and Gas Properties</v>
          </cell>
          <cell r="H47">
            <v>0</v>
          </cell>
          <cell r="I47">
            <v>0</v>
          </cell>
          <cell r="J47">
            <v>0</v>
          </cell>
          <cell r="K47">
            <v>0</v>
          </cell>
          <cell r="L47">
            <v>0</v>
          </cell>
          <cell r="M47">
            <v>0</v>
          </cell>
          <cell r="N47">
            <v>0</v>
          </cell>
          <cell r="O47">
            <v>0</v>
          </cell>
          <cell r="P47">
            <v>0</v>
          </cell>
          <cell r="Q47">
            <v>0</v>
          </cell>
          <cell r="R47">
            <v>0</v>
          </cell>
          <cell r="S47">
            <v>0</v>
          </cell>
          <cell r="T47">
            <v>0</v>
          </cell>
        </row>
        <row r="48">
          <cell r="C48" t="str">
            <v>Restructuring Costs</v>
          </cell>
          <cell r="H48">
            <v>-0.104</v>
          </cell>
          <cell r="I48">
            <v>0</v>
          </cell>
          <cell r="J48">
            <v>0</v>
          </cell>
          <cell r="K48">
            <v>0</v>
          </cell>
          <cell r="L48">
            <v>-0.104</v>
          </cell>
          <cell r="M48">
            <v>0</v>
          </cell>
          <cell r="N48">
            <v>0</v>
          </cell>
          <cell r="O48">
            <v>0</v>
          </cell>
          <cell r="P48">
            <v>0</v>
          </cell>
          <cell r="Q48">
            <v>0</v>
          </cell>
          <cell r="R48">
            <v>0</v>
          </cell>
          <cell r="S48">
            <v>0</v>
          </cell>
          <cell r="T48">
            <v>0</v>
          </cell>
        </row>
        <row r="49">
          <cell r="C49" t="str">
            <v>Exploration Expense</v>
          </cell>
          <cell r="H49">
            <v>0</v>
          </cell>
          <cell r="I49">
            <v>0</v>
          </cell>
          <cell r="J49">
            <v>0</v>
          </cell>
          <cell r="K49">
            <v>0</v>
          </cell>
          <cell r="L49">
            <v>0</v>
          </cell>
          <cell r="M49">
            <v>0</v>
          </cell>
          <cell r="N49">
            <v>0</v>
          </cell>
          <cell r="O49">
            <v>0</v>
          </cell>
          <cell r="P49">
            <v>0</v>
          </cell>
          <cell r="Q49">
            <v>0</v>
          </cell>
          <cell r="R49">
            <v>0</v>
          </cell>
          <cell r="S49">
            <v>0</v>
          </cell>
          <cell r="T49">
            <v>0</v>
          </cell>
        </row>
        <row r="50">
          <cell r="C50" t="str">
            <v>General and Administrative</v>
          </cell>
          <cell r="H50">
            <v>-20.334</v>
          </cell>
          <cell r="I50">
            <v>-13.520999999999999</v>
          </cell>
          <cell r="J50">
            <v>-13.520999999999999</v>
          </cell>
          <cell r="K50">
            <v>-13.520999999999999</v>
          </cell>
          <cell r="L50">
            <v>-60.896999999999998</v>
          </cell>
          <cell r="M50">
            <v>-15.618349999999996</v>
          </cell>
          <cell r="N50">
            <v>-15.618349999999996</v>
          </cell>
          <cell r="O50">
            <v>-15.618349999999996</v>
          </cell>
          <cell r="P50">
            <v>-15.618349999999996</v>
          </cell>
          <cell r="Q50">
            <v>-62.473399999999984</v>
          </cell>
          <cell r="R50">
            <v>-68.720739999999992</v>
          </cell>
          <cell r="S50">
            <v>-72.156776999999991</v>
          </cell>
          <cell r="T50">
            <v>-75.764615849999998</v>
          </cell>
        </row>
        <row r="51">
          <cell r="C51" t="str">
            <v>Total Operating Expenses</v>
          </cell>
          <cell r="H51">
            <v>-36.655000000000001</v>
          </cell>
          <cell r="I51">
            <v>-34.722486241871728</v>
          </cell>
          <cell r="J51">
            <v>-61.905501619833089</v>
          </cell>
          <cell r="K51">
            <v>-88.927769444291329</v>
          </cell>
          <cell r="L51">
            <v>-222.21075730599614</v>
          </cell>
          <cell r="M51">
            <v>-109.84488347523185</v>
          </cell>
          <cell r="N51">
            <v>-137.44270234103058</v>
          </cell>
          <cell r="O51">
            <v>-163.4991011065446</v>
          </cell>
          <cell r="P51">
            <v>-186.68033493037402</v>
          </cell>
          <cell r="Q51">
            <v>-597.46702185318111</v>
          </cell>
          <cell r="R51">
            <v>-1021.1453213373318</v>
          </cell>
          <cell r="S51">
            <v>-1488.5412757740858</v>
          </cell>
          <cell r="T51">
            <v>-1974.3827065202724</v>
          </cell>
        </row>
        <row r="53">
          <cell r="C53" t="str">
            <v>Income (Loss) from Operations</v>
          </cell>
          <cell r="H53">
            <v>-14.73</v>
          </cell>
          <cell r="I53">
            <v>-7.4869904205786497</v>
          </cell>
          <cell r="J53">
            <v>30.183706720111886</v>
          </cell>
          <cell r="K53">
            <v>62.352026889204069</v>
          </cell>
          <cell r="L53">
            <v>70.318743188737301</v>
          </cell>
          <cell r="M53">
            <v>92.910003910165074</v>
          </cell>
          <cell r="N53">
            <v>134.07121402583707</v>
          </cell>
          <cell r="O53">
            <v>169.47755655969226</v>
          </cell>
          <cell r="P53">
            <v>198.48084974322009</v>
          </cell>
          <cell r="Q53">
            <v>594.93962423891423</v>
          </cell>
          <cell r="R53">
            <v>1187.9923012405241</v>
          </cell>
          <cell r="S53">
            <v>1856.441234679043</v>
          </cell>
          <cell r="T53">
            <v>2518.6444730031481</v>
          </cell>
        </row>
        <row r="55">
          <cell r="C55" t="str">
            <v>Other Income (Expense)</v>
          </cell>
        </row>
        <row r="56">
          <cell r="C56" t="str">
            <v>Interest Expense and Other, Net</v>
          </cell>
          <cell r="H56">
            <v>-5.6303884414715721</v>
          </cell>
          <cell r="I56">
            <v>-8.8158212701145526</v>
          </cell>
          <cell r="J56">
            <v>-23.242114651378365</v>
          </cell>
          <cell r="K56">
            <v>-25.471407264620332</v>
          </cell>
          <cell r="L56">
            <v>-63.159731627584826</v>
          </cell>
          <cell r="M56">
            <v>-25.235437293998523</v>
          </cell>
          <cell r="N56">
            <v>-31.809348795716126</v>
          </cell>
          <cell r="O56">
            <v>-34.100905016213417</v>
          </cell>
          <cell r="P56">
            <v>-35.392923508103372</v>
          </cell>
          <cell r="Q56">
            <v>-126.53861461403145</v>
          </cell>
          <cell r="R56">
            <v>-145.72351950633305</v>
          </cell>
          <cell r="S56">
            <v>-173.88444639833548</v>
          </cell>
          <cell r="T56">
            <v>-198.50148792940587</v>
          </cell>
        </row>
        <row r="57">
          <cell r="C57" t="str">
            <v>Unrealized Gains / Losses on Hedges</v>
          </cell>
          <cell r="H57">
            <v>-4.944</v>
          </cell>
          <cell r="I57">
            <v>0</v>
          </cell>
          <cell r="J57">
            <v>0</v>
          </cell>
          <cell r="K57">
            <v>0</v>
          </cell>
          <cell r="L57">
            <v>-4.944</v>
          </cell>
          <cell r="M57">
            <v>0</v>
          </cell>
          <cell r="N57">
            <v>0</v>
          </cell>
          <cell r="O57">
            <v>0</v>
          </cell>
          <cell r="P57">
            <v>0</v>
          </cell>
          <cell r="Q57">
            <v>0</v>
          </cell>
          <cell r="R57">
            <v>0</v>
          </cell>
          <cell r="S57">
            <v>0</v>
          </cell>
          <cell r="T57">
            <v>0</v>
          </cell>
        </row>
        <row r="58">
          <cell r="C58" t="str">
            <v>Other Income (Expense)</v>
          </cell>
          <cell r="H58">
            <v>4.0999999999999995E-2</v>
          </cell>
          <cell r="I58">
            <v>0</v>
          </cell>
          <cell r="J58">
            <v>0</v>
          </cell>
          <cell r="K58">
            <v>0</v>
          </cell>
          <cell r="L58">
            <v>4.0999999999999995E-2</v>
          </cell>
          <cell r="M58">
            <v>0</v>
          </cell>
          <cell r="N58">
            <v>0</v>
          </cell>
          <cell r="O58">
            <v>0</v>
          </cell>
          <cell r="P58">
            <v>0</v>
          </cell>
          <cell r="Q58">
            <v>0</v>
          </cell>
          <cell r="R58">
            <v>0</v>
          </cell>
          <cell r="S58">
            <v>0</v>
          </cell>
          <cell r="T58">
            <v>0</v>
          </cell>
        </row>
        <row r="59">
          <cell r="C59" t="str">
            <v>Loss on Interest Rate Derivatives</v>
          </cell>
          <cell r="H59">
            <v>-0.57599999999999996</v>
          </cell>
          <cell r="I59">
            <v>0</v>
          </cell>
          <cell r="J59">
            <v>0</v>
          </cell>
          <cell r="K59">
            <v>0</v>
          </cell>
          <cell r="L59">
            <v>-0.57599999999999996</v>
          </cell>
          <cell r="M59">
            <v>0</v>
          </cell>
          <cell r="N59">
            <v>0</v>
          </cell>
          <cell r="O59">
            <v>0</v>
          </cell>
          <cell r="P59">
            <v>0</v>
          </cell>
          <cell r="Q59">
            <v>0</v>
          </cell>
          <cell r="R59">
            <v>0</v>
          </cell>
          <cell r="S59">
            <v>0</v>
          </cell>
          <cell r="T59">
            <v>0</v>
          </cell>
        </row>
        <row r="60">
          <cell r="C60" t="str">
            <v>Amortization of Deferred Loan Costs</v>
          </cell>
          <cell r="H60">
            <v>-8.3268740000000001</v>
          </cell>
          <cell r="I60">
            <v>0</v>
          </cell>
          <cell r="J60">
            <v>0</v>
          </cell>
          <cell r="K60">
            <v>0</v>
          </cell>
          <cell r="L60">
            <v>-8.3268740000000001</v>
          </cell>
          <cell r="M60">
            <v>0</v>
          </cell>
          <cell r="N60">
            <v>0</v>
          </cell>
          <cell r="O60">
            <v>0</v>
          </cell>
          <cell r="P60">
            <v>0</v>
          </cell>
          <cell r="Q60">
            <v>0</v>
          </cell>
          <cell r="R60">
            <v>0</v>
          </cell>
          <cell r="S60">
            <v>0</v>
          </cell>
          <cell r="T60">
            <v>0</v>
          </cell>
        </row>
        <row r="62">
          <cell r="C62" t="str">
            <v>Income (Loss) Before Income Taxes</v>
          </cell>
          <cell r="H62">
            <v>-34.166262441471574</v>
          </cell>
          <cell r="I62">
            <v>-16.302811690693204</v>
          </cell>
          <cell r="J62">
            <v>6.9415920687335202</v>
          </cell>
          <cell r="K62">
            <v>36.880619624583737</v>
          </cell>
          <cell r="L62">
            <v>-6.646862438847525</v>
          </cell>
          <cell r="M62">
            <v>67.674566616166544</v>
          </cell>
          <cell r="N62">
            <v>102.26186523012095</v>
          </cell>
          <cell r="O62">
            <v>135.37665154347883</v>
          </cell>
          <cell r="P62">
            <v>163.08792623511673</v>
          </cell>
          <cell r="Q62">
            <v>468.40100962488282</v>
          </cell>
          <cell r="R62">
            <v>1042.268781734191</v>
          </cell>
          <cell r="S62">
            <v>1682.5567882807075</v>
          </cell>
          <cell r="T62">
            <v>2320.1429850737422</v>
          </cell>
        </row>
        <row r="63">
          <cell r="C63" t="str">
            <v>Income Taxes</v>
          </cell>
          <cell r="H63">
            <v>-5.5950000000000006</v>
          </cell>
          <cell r="I63">
            <v>0</v>
          </cell>
          <cell r="J63">
            <v>0</v>
          </cell>
          <cell r="K63">
            <v>0</v>
          </cell>
          <cell r="L63">
            <v>-5.5950000000000006</v>
          </cell>
          <cell r="M63">
            <v>0</v>
          </cell>
          <cell r="N63">
            <v>0</v>
          </cell>
          <cell r="O63">
            <v>0</v>
          </cell>
          <cell r="P63">
            <v>0</v>
          </cell>
          <cell r="Q63">
            <v>0</v>
          </cell>
          <cell r="R63">
            <v>0</v>
          </cell>
          <cell r="S63">
            <v>0</v>
          </cell>
          <cell r="T63">
            <v>0</v>
          </cell>
        </row>
        <row r="64">
          <cell r="C64" t="str">
            <v>Net Income (Loss) to Common</v>
          </cell>
          <cell r="H64">
            <v>-39.761262441471573</v>
          </cell>
          <cell r="I64">
            <v>-16.302811690693204</v>
          </cell>
          <cell r="J64">
            <v>6.9415920687335202</v>
          </cell>
          <cell r="K64">
            <v>36.880619624583737</v>
          </cell>
          <cell r="L64">
            <v>-12.241862438847527</v>
          </cell>
          <cell r="M64">
            <v>67.674566616166544</v>
          </cell>
          <cell r="N64">
            <v>102.26186523012095</v>
          </cell>
          <cell r="O64">
            <v>135.37665154347883</v>
          </cell>
          <cell r="P64">
            <v>163.08792623511673</v>
          </cell>
          <cell r="Q64">
            <v>468.40100962488282</v>
          </cell>
          <cell r="R64">
            <v>1042.268781734191</v>
          </cell>
          <cell r="S64">
            <v>1682.5567882807075</v>
          </cell>
          <cell r="T64">
            <v>2320.1429850737422</v>
          </cell>
        </row>
        <row r="67">
          <cell r="C67" t="str">
            <v>EBITDA Calculation</v>
          </cell>
        </row>
        <row r="68">
          <cell r="C68" t="str">
            <v>Income Loss (from) Operations</v>
          </cell>
          <cell r="H68">
            <v>-9.2100000000000044</v>
          </cell>
          <cell r="I68">
            <v>-7.4869904205786426</v>
          </cell>
          <cell r="J68">
            <v>30.183706720111882</v>
          </cell>
          <cell r="K68">
            <v>62.352026889204048</v>
          </cell>
          <cell r="L68">
            <v>75.838743188737283</v>
          </cell>
          <cell r="M68">
            <v>92.910003910165045</v>
          </cell>
          <cell r="N68">
            <v>134.07121402583704</v>
          </cell>
          <cell r="O68">
            <v>169.47755655969226</v>
          </cell>
          <cell r="P68">
            <v>198.48084974322006</v>
          </cell>
          <cell r="Q68">
            <v>594.93962423891435</v>
          </cell>
          <cell r="R68">
            <v>1187.9923012405243</v>
          </cell>
          <cell r="S68">
            <v>1856.4412346790423</v>
          </cell>
          <cell r="T68">
            <v>2518.6444730031481</v>
          </cell>
        </row>
        <row r="69">
          <cell r="C69" t="str">
            <v>Plus: Depletion, Depreciation and Amortization</v>
          </cell>
          <cell r="H69">
            <v>5.9790000000000001</v>
          </cell>
          <cell r="I69">
            <v>5.3687449368946698</v>
          </cell>
          <cell r="J69">
            <v>21.501701903189854</v>
          </cell>
          <cell r="K69">
            <v>35.974422162561474</v>
          </cell>
          <cell r="L69">
            <v>68.823869002646006</v>
          </cell>
          <cell r="M69">
            <v>47.595133271349368</v>
          </cell>
          <cell r="N69">
            <v>64.479887997973748</v>
          </cell>
          <cell r="O69">
            <v>80.74001518083</v>
          </cell>
          <cell r="P69">
            <v>95.084142572112555</v>
          </cell>
          <cell r="Q69">
            <v>287.89917902226568</v>
          </cell>
          <cell r="R69">
            <v>556.16480997542806</v>
          </cell>
          <cell r="S69">
            <v>857.11042416853923</v>
          </cell>
          <cell r="T69">
            <v>1148.1991099757529</v>
          </cell>
        </row>
        <row r="70">
          <cell r="C70" t="str">
            <v>Accretion</v>
          </cell>
          <cell r="H70">
            <v>0</v>
          </cell>
          <cell r="I70">
            <v>0.40113930577911916</v>
          </cell>
          <cell r="J70">
            <v>1.606553836305739</v>
          </cell>
          <cell r="K70">
            <v>2.6879195979166317</v>
          </cell>
          <cell r="L70">
            <v>4.69561274000149</v>
          </cell>
          <cell r="M70">
            <v>3.5561903095319867</v>
          </cell>
          <cell r="N70">
            <v>4.8177773040533642</v>
          </cell>
          <cell r="O70">
            <v>6.0326936777456961</v>
          </cell>
          <cell r="P70">
            <v>7.1044512991972564</v>
          </cell>
          <cell r="Q70">
            <v>21.511112590528302</v>
          </cell>
          <cell r="R70">
            <v>41.555255165718819</v>
          </cell>
          <cell r="S70">
            <v>64.041165033607129</v>
          </cell>
          <cell r="T70">
            <v>85.790589660287395</v>
          </cell>
        </row>
        <row r="71">
          <cell r="C71" t="str">
            <v>Accretion [of Convertible Debt]</v>
          </cell>
          <cell r="H71">
            <v>0</v>
          </cell>
          <cell r="I71">
            <v>2.1399999999999935</v>
          </cell>
          <cell r="J71">
            <v>2.1399999999999935</v>
          </cell>
          <cell r="K71">
            <v>2.1399999999999935</v>
          </cell>
          <cell r="L71">
            <v>6.4199999999999804</v>
          </cell>
          <cell r="M71">
            <v>2.1399999999999935</v>
          </cell>
          <cell r="N71">
            <v>2.1399999999999935</v>
          </cell>
          <cell r="O71">
            <v>2.1400000000000041</v>
          </cell>
          <cell r="P71">
            <v>2.1400000000000041</v>
          </cell>
          <cell r="Q71">
            <v>8.5599999999999952</v>
          </cell>
          <cell r="R71">
            <v>0.71333333333333471</v>
          </cell>
          <cell r="S71">
            <v>0</v>
          </cell>
          <cell r="T71">
            <v>0</v>
          </cell>
        </row>
        <row r="72">
          <cell r="C72" t="str">
            <v>Plus: Impairment of Oil and Gas Properties</v>
          </cell>
          <cell r="H72">
            <v>0</v>
          </cell>
          <cell r="I72">
            <v>0</v>
          </cell>
          <cell r="J72">
            <v>0</v>
          </cell>
          <cell r="K72">
            <v>0</v>
          </cell>
          <cell r="L72">
            <v>0</v>
          </cell>
          <cell r="M72">
            <v>0</v>
          </cell>
          <cell r="N72">
            <v>0</v>
          </cell>
          <cell r="O72">
            <v>0</v>
          </cell>
          <cell r="P72">
            <v>0</v>
          </cell>
          <cell r="Q72">
            <v>0</v>
          </cell>
          <cell r="R72">
            <v>0</v>
          </cell>
          <cell r="S72">
            <v>0</v>
          </cell>
          <cell r="T72">
            <v>0</v>
          </cell>
        </row>
        <row r="73">
          <cell r="C73" t="str">
            <v>Plus: Restructuring Costs</v>
          </cell>
          <cell r="H73">
            <v>0.104</v>
          </cell>
          <cell r="I73">
            <v>0</v>
          </cell>
          <cell r="J73">
            <v>0</v>
          </cell>
          <cell r="K73">
            <v>0</v>
          </cell>
          <cell r="L73">
            <v>0.104</v>
          </cell>
          <cell r="M73">
            <v>0</v>
          </cell>
          <cell r="N73">
            <v>0</v>
          </cell>
          <cell r="O73">
            <v>0</v>
          </cell>
          <cell r="P73">
            <v>0</v>
          </cell>
          <cell r="Q73">
            <v>0</v>
          </cell>
          <cell r="R73">
            <v>0</v>
          </cell>
          <cell r="S73">
            <v>0</v>
          </cell>
          <cell r="T73">
            <v>0</v>
          </cell>
        </row>
        <row r="74">
          <cell r="C74" t="str">
            <v>Plus: Non-Cash Compensation Expense</v>
          </cell>
          <cell r="H74">
            <v>4.1029999999999998</v>
          </cell>
          <cell r="I74">
            <v>0.859077097332273</v>
          </cell>
          <cell r="J74">
            <v>3.4405843219999013</v>
          </cell>
          <cell r="K74">
            <v>5.7564295813789812</v>
          </cell>
          <cell r="L74">
            <v>14.159091000711156</v>
          </cell>
          <cell r="M74">
            <v>7.6159119903251415</v>
          </cell>
          <cell r="N74">
            <v>10.317717766202781</v>
          </cell>
          <cell r="O74">
            <v>12.919574070924412</v>
          </cell>
          <cell r="P74">
            <v>15.214842605360495</v>
          </cell>
          <cell r="Q74">
            <v>46.068046432812828</v>
          </cell>
          <cell r="R74">
            <v>88.994440266406656</v>
          </cell>
          <cell r="S74">
            <v>137.15010564719404</v>
          </cell>
          <cell r="T74">
            <v>183.72851944946504</v>
          </cell>
        </row>
        <row r="76">
          <cell r="C76" t="str">
            <v>EBITDA</v>
          </cell>
          <cell r="H76">
            <v>0.97599999999999554</v>
          </cell>
          <cell r="I76">
            <v>1.2819709194274127</v>
          </cell>
          <cell r="J76">
            <v>58.872546781607369</v>
          </cell>
          <cell r="K76">
            <v>108.91079823106112</v>
          </cell>
          <cell r="L76">
            <v>170.04131593209593</v>
          </cell>
          <cell r="M76">
            <v>153.81723948137153</v>
          </cell>
          <cell r="N76">
            <v>215.8265970940669</v>
          </cell>
          <cell r="O76">
            <v>271.30983948919231</v>
          </cell>
          <cell r="P76">
            <v>318.02428621989037</v>
          </cell>
          <cell r="Q76">
            <v>958.97796228452114</v>
          </cell>
          <cell r="R76">
            <v>1875.420139981411</v>
          </cell>
          <cell r="S76">
            <v>2914.7429295283828</v>
          </cell>
          <cell r="T76">
            <v>3936.3626920886536</v>
          </cell>
        </row>
        <row r="79">
          <cell r="C79" t="str">
            <v>Statement of Cash Flows</v>
          </cell>
        </row>
        <row r="81">
          <cell r="C81" t="str">
            <v>Cash Flows (to) From Operating Activities</v>
          </cell>
        </row>
        <row r="82">
          <cell r="C82" t="str">
            <v>Net Income</v>
          </cell>
          <cell r="H82">
            <v>-34.241262441471576</v>
          </cell>
          <cell r="I82">
            <v>-16.302811690693193</v>
          </cell>
          <cell r="J82">
            <v>6.9415920687335184</v>
          </cell>
          <cell r="K82">
            <v>36.880619624583716</v>
          </cell>
          <cell r="L82">
            <v>-6.7218624388475305</v>
          </cell>
          <cell r="M82">
            <v>67.674566616166516</v>
          </cell>
          <cell r="N82">
            <v>102.26186523012092</v>
          </cell>
          <cell r="O82">
            <v>135.37665154347886</v>
          </cell>
          <cell r="P82">
            <v>163.0879262351167</v>
          </cell>
          <cell r="Q82">
            <v>468.40100962488299</v>
          </cell>
          <cell r="R82">
            <v>1042.268781734191</v>
          </cell>
          <cell r="S82">
            <v>1682.5567882807068</v>
          </cell>
          <cell r="T82">
            <v>2320.1429850737422</v>
          </cell>
        </row>
        <row r="83">
          <cell r="C83" t="str">
            <v>Depletion, Depreciation and Amortization</v>
          </cell>
          <cell r="H83">
            <v>5.9790000000000001</v>
          </cell>
          <cell r="I83">
            <v>5.3687449368946698</v>
          </cell>
          <cell r="J83">
            <v>21.501701903189854</v>
          </cell>
          <cell r="K83">
            <v>35.974422162561474</v>
          </cell>
          <cell r="L83">
            <v>68.823869002646006</v>
          </cell>
          <cell r="M83">
            <v>47.595133271349368</v>
          </cell>
          <cell r="N83">
            <v>64.479887997973748</v>
          </cell>
          <cell r="O83">
            <v>80.74001518083</v>
          </cell>
          <cell r="P83">
            <v>95.084142572112555</v>
          </cell>
          <cell r="Q83">
            <v>287.89917902226568</v>
          </cell>
          <cell r="R83">
            <v>556.16480997542806</v>
          </cell>
          <cell r="S83">
            <v>857.11042416853923</v>
          </cell>
          <cell r="T83">
            <v>1148.1991099757529</v>
          </cell>
        </row>
        <row r="84">
          <cell r="C84" t="str">
            <v>Amortization of Deferred Loan Costs</v>
          </cell>
          <cell r="H84">
            <v>0</v>
          </cell>
          <cell r="I84">
            <v>0</v>
          </cell>
          <cell r="J84">
            <v>0.5390625</v>
          </cell>
          <cell r="K84">
            <v>0.5390625</v>
          </cell>
          <cell r="L84">
            <v>1.078125</v>
          </cell>
          <cell r="M84">
            <v>0.5390625</v>
          </cell>
          <cell r="N84">
            <v>0.5390625</v>
          </cell>
          <cell r="O84">
            <v>0.5390625</v>
          </cell>
          <cell r="P84">
            <v>0.5390625</v>
          </cell>
          <cell r="Q84">
            <v>2.15625</v>
          </cell>
          <cell r="R84">
            <v>2.15625</v>
          </cell>
          <cell r="S84">
            <v>2.15625</v>
          </cell>
          <cell r="T84">
            <v>2.15625</v>
          </cell>
        </row>
        <row r="85">
          <cell r="C85" t="str">
            <v>Non-Cash Interest (PIK)</v>
          </cell>
          <cell r="H85">
            <v>4.0651429999999991</v>
          </cell>
          <cell r="I85">
            <v>5.6869790569997987</v>
          </cell>
          <cell r="J85">
            <v>5.8018640844258513</v>
          </cell>
          <cell r="K85">
            <v>5.9190699520368923</v>
          </cell>
          <cell r="L85">
            <v>21.473056093462542</v>
          </cell>
          <cell r="M85">
            <v>1.9994769333639262</v>
          </cell>
          <cell r="N85">
            <v>0</v>
          </cell>
          <cell r="O85">
            <v>0</v>
          </cell>
          <cell r="P85">
            <v>0</v>
          </cell>
          <cell r="Q85">
            <v>1.9994769333639262</v>
          </cell>
          <cell r="R85">
            <v>0</v>
          </cell>
          <cell r="S85">
            <v>0</v>
          </cell>
          <cell r="T85">
            <v>0</v>
          </cell>
        </row>
        <row r="86">
          <cell r="C86" t="str">
            <v>Accretion [of what?]</v>
          </cell>
          <cell r="H86">
            <v>0</v>
          </cell>
          <cell r="I86">
            <v>0.40113930577911916</v>
          </cell>
          <cell r="J86">
            <v>1.606553836305739</v>
          </cell>
          <cell r="K86">
            <v>2.6879195979166317</v>
          </cell>
          <cell r="L86">
            <v>4.69561274000149</v>
          </cell>
          <cell r="M86">
            <v>3.5561903095319867</v>
          </cell>
          <cell r="N86">
            <v>4.8177773040533642</v>
          </cell>
          <cell r="O86">
            <v>6.0326936777456961</v>
          </cell>
          <cell r="P86">
            <v>7.1044512991972564</v>
          </cell>
          <cell r="Q86">
            <v>21.511112590528302</v>
          </cell>
          <cell r="R86">
            <v>41.555255165718819</v>
          </cell>
          <cell r="S86">
            <v>64.041165033607129</v>
          </cell>
          <cell r="T86">
            <v>85.790589660287395</v>
          </cell>
        </row>
        <row r="87">
          <cell r="C87" t="str">
            <v>Accretion of Covertible Debt</v>
          </cell>
          <cell r="H87">
            <v>0</v>
          </cell>
          <cell r="I87">
            <v>2.1399999999999935</v>
          </cell>
          <cell r="J87">
            <v>2.1399999999999935</v>
          </cell>
          <cell r="K87">
            <v>2.1399999999999935</v>
          </cell>
          <cell r="L87">
            <v>6.4199999999999804</v>
          </cell>
          <cell r="M87">
            <v>2.1399999999999935</v>
          </cell>
          <cell r="N87">
            <v>2.1399999999999935</v>
          </cell>
          <cell r="O87">
            <v>2.1400000000000041</v>
          </cell>
          <cell r="P87">
            <v>2.1400000000000041</v>
          </cell>
          <cell r="Q87">
            <v>8.5599999999999952</v>
          </cell>
          <cell r="R87">
            <v>0.71333333333333471</v>
          </cell>
          <cell r="S87">
            <v>0</v>
          </cell>
          <cell r="T87">
            <v>0</v>
          </cell>
        </row>
        <row r="88">
          <cell r="C88" t="str">
            <v>Impairment</v>
          </cell>
          <cell r="H88">
            <v>0</v>
          </cell>
          <cell r="I88">
            <v>0</v>
          </cell>
          <cell r="J88">
            <v>0</v>
          </cell>
          <cell r="K88">
            <v>0</v>
          </cell>
          <cell r="L88">
            <v>0</v>
          </cell>
          <cell r="M88">
            <v>0</v>
          </cell>
          <cell r="N88">
            <v>0</v>
          </cell>
          <cell r="O88">
            <v>0</v>
          </cell>
          <cell r="P88">
            <v>0</v>
          </cell>
          <cell r="Q88">
            <v>0</v>
          </cell>
          <cell r="R88">
            <v>0</v>
          </cell>
          <cell r="S88">
            <v>0</v>
          </cell>
          <cell r="T88">
            <v>0</v>
          </cell>
        </row>
        <row r="89">
          <cell r="C89" t="str">
            <v>Unrealized (gain) / loss on commodity hedges</v>
          </cell>
          <cell r="H89">
            <v>0</v>
          </cell>
          <cell r="I89">
            <v>0</v>
          </cell>
          <cell r="J89">
            <v>0</v>
          </cell>
          <cell r="K89">
            <v>0</v>
          </cell>
          <cell r="L89">
            <v>0</v>
          </cell>
          <cell r="M89">
            <v>0</v>
          </cell>
          <cell r="N89">
            <v>0</v>
          </cell>
          <cell r="O89">
            <v>0</v>
          </cell>
          <cell r="P89">
            <v>0</v>
          </cell>
          <cell r="Q89">
            <v>0</v>
          </cell>
          <cell r="R89">
            <v>0</v>
          </cell>
          <cell r="S89">
            <v>0</v>
          </cell>
          <cell r="T89">
            <v>0</v>
          </cell>
        </row>
        <row r="90">
          <cell r="C90" t="str">
            <v>Unrealized (gain) / loss on Interest Rate Hedges</v>
          </cell>
          <cell r="H90">
            <v>0</v>
          </cell>
          <cell r="I90">
            <v>0</v>
          </cell>
          <cell r="J90">
            <v>0</v>
          </cell>
          <cell r="K90">
            <v>0</v>
          </cell>
          <cell r="L90">
            <v>0</v>
          </cell>
          <cell r="M90">
            <v>0</v>
          </cell>
          <cell r="N90">
            <v>0</v>
          </cell>
          <cell r="O90">
            <v>0</v>
          </cell>
          <cell r="P90">
            <v>0</v>
          </cell>
          <cell r="Q90">
            <v>0</v>
          </cell>
          <cell r="R90">
            <v>0</v>
          </cell>
          <cell r="S90">
            <v>0</v>
          </cell>
          <cell r="T90">
            <v>0</v>
          </cell>
        </row>
        <row r="91">
          <cell r="C91" t="str">
            <v>Deferred income tax provision / benefit</v>
          </cell>
          <cell r="H91">
            <v>0</v>
          </cell>
          <cell r="I91">
            <v>0</v>
          </cell>
          <cell r="J91">
            <v>0</v>
          </cell>
          <cell r="K91">
            <v>0</v>
          </cell>
          <cell r="L91">
            <v>0</v>
          </cell>
          <cell r="M91">
            <v>0</v>
          </cell>
          <cell r="N91">
            <v>0</v>
          </cell>
          <cell r="O91">
            <v>0</v>
          </cell>
          <cell r="P91">
            <v>0</v>
          </cell>
          <cell r="Q91">
            <v>0</v>
          </cell>
          <cell r="R91">
            <v>0</v>
          </cell>
          <cell r="S91">
            <v>0</v>
          </cell>
          <cell r="T91">
            <v>0</v>
          </cell>
        </row>
        <row r="92">
          <cell r="C92" t="str">
            <v>Other Expense (Income)</v>
          </cell>
          <cell r="H92">
            <v>18.383241999999999</v>
          </cell>
          <cell r="I92">
            <v>0</v>
          </cell>
          <cell r="J92">
            <v>0</v>
          </cell>
          <cell r="K92">
            <v>0</v>
          </cell>
          <cell r="L92">
            <v>18.383241999999999</v>
          </cell>
          <cell r="M92">
            <v>0</v>
          </cell>
          <cell r="N92">
            <v>0</v>
          </cell>
          <cell r="O92">
            <v>0</v>
          </cell>
          <cell r="P92">
            <v>0</v>
          </cell>
          <cell r="Q92">
            <v>0</v>
          </cell>
          <cell r="R92">
            <v>0</v>
          </cell>
          <cell r="S92">
            <v>0</v>
          </cell>
          <cell r="T92">
            <v>0</v>
          </cell>
        </row>
        <row r="93">
          <cell r="C93" t="str">
            <v>Non-cash Share-Based Compensation Expense</v>
          </cell>
          <cell r="H93">
            <v>0</v>
          </cell>
          <cell r="I93">
            <v>0.859077097332273</v>
          </cell>
          <cell r="J93">
            <v>3.4405843219999013</v>
          </cell>
          <cell r="K93">
            <v>5.7564295813789812</v>
          </cell>
          <cell r="L93">
            <v>10.056091000711156</v>
          </cell>
          <cell r="M93">
            <v>7.6159119903251415</v>
          </cell>
          <cell r="N93">
            <v>10.317717766202781</v>
          </cell>
          <cell r="O93">
            <v>12.919574070924412</v>
          </cell>
          <cell r="P93">
            <v>15.214842605360495</v>
          </cell>
          <cell r="Q93">
            <v>46.068046432812828</v>
          </cell>
          <cell r="R93">
            <v>88.994440266406656</v>
          </cell>
          <cell r="S93">
            <v>137.15010564719404</v>
          </cell>
          <cell r="T93">
            <v>183.72851944946504</v>
          </cell>
        </row>
        <row r="94">
          <cell r="C94" t="str">
            <v>Gain on disposal of other PPE</v>
          </cell>
          <cell r="H94">
            <v>0</v>
          </cell>
          <cell r="I94">
            <v>0</v>
          </cell>
          <cell r="J94">
            <v>0</v>
          </cell>
          <cell r="K94">
            <v>0</v>
          </cell>
          <cell r="L94">
            <v>0</v>
          </cell>
          <cell r="M94">
            <v>0</v>
          </cell>
          <cell r="N94">
            <v>0</v>
          </cell>
          <cell r="O94">
            <v>0</v>
          </cell>
          <cell r="P94">
            <v>0</v>
          </cell>
          <cell r="Q94">
            <v>0</v>
          </cell>
          <cell r="R94">
            <v>0</v>
          </cell>
          <cell r="S94">
            <v>0</v>
          </cell>
          <cell r="T94">
            <v>0</v>
          </cell>
        </row>
        <row r="95">
          <cell r="C95" t="str">
            <v>Funds From Operations</v>
          </cell>
          <cell r="H95">
            <v>-5.8138774414715808</v>
          </cell>
          <cell r="I95">
            <v>-1.8468712936873417</v>
          </cell>
          <cell r="J95">
            <v>41.971358714654855</v>
          </cell>
          <cell r="K95">
            <v>89.897523418477704</v>
          </cell>
          <cell r="L95">
            <v>124.20813339797363</v>
          </cell>
          <cell r="M95">
            <v>131.12034162073695</v>
          </cell>
          <cell r="N95">
            <v>184.55631079835081</v>
          </cell>
          <cell r="O95">
            <v>237.74799697297902</v>
          </cell>
          <cell r="P95">
            <v>283.17042521178701</v>
          </cell>
          <cell r="Q95">
            <v>836.59507460385362</v>
          </cell>
          <cell r="R95">
            <v>1731.8528704750779</v>
          </cell>
          <cell r="S95">
            <v>2743.0147331300477</v>
          </cell>
          <cell r="T95">
            <v>3740.0174541592478</v>
          </cell>
        </row>
        <row r="97">
          <cell r="C97" t="str">
            <v>Changes in Working Capital Items</v>
          </cell>
        </row>
        <row r="98">
          <cell r="C98" t="str">
            <v>(Inc.) / Dec. in Account Receivable</v>
          </cell>
          <cell r="H98">
            <v>0</v>
          </cell>
          <cell r="I98">
            <v>0</v>
          </cell>
          <cell r="J98">
            <v>0</v>
          </cell>
          <cell r="K98">
            <v>0</v>
          </cell>
          <cell r="L98">
            <v>0</v>
          </cell>
          <cell r="M98">
            <v>0</v>
          </cell>
          <cell r="N98">
            <v>0</v>
          </cell>
          <cell r="O98">
            <v>0</v>
          </cell>
          <cell r="P98">
            <v>0</v>
          </cell>
          <cell r="Q98">
            <v>0</v>
          </cell>
          <cell r="R98">
            <v>0</v>
          </cell>
          <cell r="S98">
            <v>0</v>
          </cell>
          <cell r="T98">
            <v>0</v>
          </cell>
        </row>
        <row r="99">
          <cell r="C99" t="str">
            <v>(Inc.) / Dec. in Inventories</v>
          </cell>
          <cell r="H99">
            <v>0</v>
          </cell>
          <cell r="I99">
            <v>0</v>
          </cell>
          <cell r="J99">
            <v>0</v>
          </cell>
          <cell r="K99">
            <v>0</v>
          </cell>
          <cell r="L99">
            <v>0</v>
          </cell>
          <cell r="M99">
            <v>0</v>
          </cell>
          <cell r="N99">
            <v>0</v>
          </cell>
          <cell r="O99">
            <v>0</v>
          </cell>
          <cell r="P99">
            <v>0</v>
          </cell>
          <cell r="Q99">
            <v>0</v>
          </cell>
          <cell r="R99">
            <v>0</v>
          </cell>
          <cell r="S99">
            <v>0</v>
          </cell>
          <cell r="T99">
            <v>0</v>
          </cell>
        </row>
        <row r="100">
          <cell r="C100" t="str">
            <v>(Inc.) / Dec. in Prepaids and Other Current Assets</v>
          </cell>
          <cell r="H100">
            <v>0</v>
          </cell>
          <cell r="I100">
            <v>0</v>
          </cell>
          <cell r="J100">
            <v>0</v>
          </cell>
          <cell r="K100">
            <v>0</v>
          </cell>
          <cell r="L100">
            <v>0</v>
          </cell>
          <cell r="M100">
            <v>0</v>
          </cell>
          <cell r="N100">
            <v>0</v>
          </cell>
          <cell r="O100">
            <v>0</v>
          </cell>
          <cell r="P100">
            <v>0</v>
          </cell>
          <cell r="Q100">
            <v>0</v>
          </cell>
          <cell r="R100">
            <v>0</v>
          </cell>
          <cell r="S100">
            <v>0</v>
          </cell>
          <cell r="T100">
            <v>0</v>
          </cell>
        </row>
        <row r="101">
          <cell r="C101" t="str">
            <v>(Inc.) / Dec. in Derivative Premiums</v>
          </cell>
          <cell r="H101">
            <v>0</v>
          </cell>
          <cell r="I101">
            <v>0</v>
          </cell>
          <cell r="J101">
            <v>0</v>
          </cell>
          <cell r="K101">
            <v>0</v>
          </cell>
          <cell r="L101">
            <v>0</v>
          </cell>
          <cell r="M101">
            <v>0</v>
          </cell>
          <cell r="N101">
            <v>0</v>
          </cell>
          <cell r="O101">
            <v>0</v>
          </cell>
          <cell r="P101">
            <v>0</v>
          </cell>
          <cell r="Q101">
            <v>0</v>
          </cell>
          <cell r="R101">
            <v>0</v>
          </cell>
          <cell r="S101">
            <v>0</v>
          </cell>
          <cell r="T101">
            <v>0</v>
          </cell>
        </row>
        <row r="102">
          <cell r="C102" t="str">
            <v>Inc. / (Dec.) in Account Payable</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C103" t="str">
            <v>Inc. / (Dec.) in Accrued Liabilities</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C104" t="str">
            <v>Change in Working Capital</v>
          </cell>
          <cell r="H104">
            <v>-4.3035000000000005</v>
          </cell>
          <cell r="I104">
            <v>0</v>
          </cell>
          <cell r="J104">
            <v>0</v>
          </cell>
          <cell r="K104">
            <v>0</v>
          </cell>
          <cell r="L104">
            <v>0</v>
          </cell>
          <cell r="M104">
            <v>0</v>
          </cell>
          <cell r="N104">
            <v>0</v>
          </cell>
          <cell r="O104">
            <v>0</v>
          </cell>
          <cell r="P104">
            <v>0</v>
          </cell>
          <cell r="Q104">
            <v>0</v>
          </cell>
          <cell r="R104">
            <v>0</v>
          </cell>
          <cell r="S104">
            <v>0</v>
          </cell>
          <cell r="T104">
            <v>0</v>
          </cell>
        </row>
        <row r="106">
          <cell r="C106" t="str">
            <v>Cash Flow (to) From Operations</v>
          </cell>
          <cell r="H106">
            <v>-10.117377441471582</v>
          </cell>
          <cell r="I106">
            <v>-1.8468712936873417</v>
          </cell>
          <cell r="J106">
            <v>41.971358714654855</v>
          </cell>
          <cell r="K106">
            <v>89.897523418477704</v>
          </cell>
          <cell r="L106">
            <v>124.20813339797363</v>
          </cell>
          <cell r="M106">
            <v>131.12034162073695</v>
          </cell>
          <cell r="N106">
            <v>184.55631079835081</v>
          </cell>
          <cell r="O106">
            <v>237.74799697297902</v>
          </cell>
          <cell r="P106">
            <v>283.17042521178701</v>
          </cell>
          <cell r="Q106">
            <v>836.59507460385362</v>
          </cell>
          <cell r="R106">
            <v>1731.8528704750779</v>
          </cell>
          <cell r="S106">
            <v>2743.0147331300477</v>
          </cell>
          <cell r="T106">
            <v>3740.0174541592478</v>
          </cell>
        </row>
        <row r="109">
          <cell r="C109" t="str">
            <v>Cash Flows (to) From Investing Activities</v>
          </cell>
        </row>
        <row r="110">
          <cell r="C110" t="str">
            <v>Drilling and Completion</v>
          </cell>
          <cell r="H110">
            <v>-7.1201260000000008</v>
          </cell>
          <cell r="I110">
            <v>-33.239999999999995</v>
          </cell>
          <cell r="J110">
            <v>-116.94971265</v>
          </cell>
          <cell r="K110">
            <v>-228.62518568714</v>
          </cell>
          <cell r="L110">
            <v>-385.93502433714002</v>
          </cell>
          <cell r="M110">
            <v>-254.26432606021001</v>
          </cell>
          <cell r="N110">
            <v>-309.18000770379001</v>
          </cell>
          <cell r="O110">
            <v>-314.19871784579999</v>
          </cell>
          <cell r="P110">
            <v>-346.4884761216</v>
          </cell>
          <cell r="Q110">
            <v>-1224.1315277314002</v>
          </cell>
          <cell r="R110">
            <v>-1984.9451215300001</v>
          </cell>
          <cell r="S110">
            <v>-2746.5760696400002</v>
          </cell>
          <cell r="T110">
            <v>-2939.0782659900001</v>
          </cell>
        </row>
        <row r="111">
          <cell r="C111" t="str">
            <v>Land / Brokerage Costs</v>
          </cell>
          <cell r="H111">
            <v>-14.931836520000001</v>
          </cell>
          <cell r="I111">
            <v>-157.40600000000001</v>
          </cell>
          <cell r="J111">
            <v>-322.67099999999999</v>
          </cell>
          <cell r="K111">
            <v>-99.998999999999995</v>
          </cell>
          <cell r="L111">
            <v>-595.00783651999996</v>
          </cell>
          <cell r="M111">
            <v>-37.5</v>
          </cell>
          <cell r="N111">
            <v>-37.5</v>
          </cell>
          <cell r="O111">
            <v>-37.5</v>
          </cell>
          <cell r="P111">
            <v>-37.5</v>
          </cell>
          <cell r="Q111">
            <v>-150</v>
          </cell>
          <cell r="R111">
            <v>-99.999999999999957</v>
          </cell>
          <cell r="S111">
            <v>-99.999999999999957</v>
          </cell>
          <cell r="T111">
            <v>-99.999999999999957</v>
          </cell>
        </row>
        <row r="112">
          <cell r="C112" t="str">
            <v>Seismic</v>
          </cell>
          <cell r="H112">
            <v>-1.62623648</v>
          </cell>
          <cell r="I112">
            <v>-13.892703333333333</v>
          </cell>
          <cell r="J112">
            <v>-14.166666666666666</v>
          </cell>
          <cell r="K112">
            <v>-7.7250000000000005</v>
          </cell>
          <cell r="L112">
            <v>-37.410606479999998</v>
          </cell>
          <cell r="M112">
            <v>-3.54</v>
          </cell>
          <cell r="N112">
            <v>-3.54</v>
          </cell>
          <cell r="O112">
            <v>-3.54</v>
          </cell>
          <cell r="P112">
            <v>-1.18</v>
          </cell>
          <cell r="Q112">
            <v>-11.8</v>
          </cell>
          <cell r="R112">
            <v>0</v>
          </cell>
          <cell r="S112">
            <v>0</v>
          </cell>
          <cell r="T112">
            <v>0</v>
          </cell>
        </row>
        <row r="113">
          <cell r="C113" t="str">
            <v>Infrastructure Capex</v>
          </cell>
          <cell r="H113">
            <v>0</v>
          </cell>
          <cell r="I113">
            <v>-24.999999999999993</v>
          </cell>
          <cell r="J113">
            <v>-24.999999999999993</v>
          </cell>
          <cell r="K113">
            <v>-24.999999999999993</v>
          </cell>
          <cell r="L113">
            <v>-74.999999999999972</v>
          </cell>
          <cell r="M113">
            <v>-56.25</v>
          </cell>
          <cell r="N113">
            <v>-56.25</v>
          </cell>
          <cell r="O113">
            <v>-56.25</v>
          </cell>
          <cell r="P113">
            <v>-56.25</v>
          </cell>
          <cell r="Q113">
            <v>-225</v>
          </cell>
          <cell r="R113">
            <v>0</v>
          </cell>
          <cell r="S113">
            <v>0</v>
          </cell>
          <cell r="T113">
            <v>0</v>
          </cell>
        </row>
        <row r="114">
          <cell r="C114" t="str">
            <v>GEOI Infrastructure</v>
          </cell>
          <cell r="H114">
            <v>0</v>
          </cell>
          <cell r="I114">
            <v>0</v>
          </cell>
          <cell r="J114">
            <v>0</v>
          </cell>
          <cell r="K114">
            <v>0</v>
          </cell>
          <cell r="L114">
            <v>0</v>
          </cell>
          <cell r="M114">
            <v>0</v>
          </cell>
          <cell r="N114">
            <v>0</v>
          </cell>
          <cell r="O114">
            <v>0</v>
          </cell>
          <cell r="P114">
            <v>0</v>
          </cell>
          <cell r="Q114">
            <v>0</v>
          </cell>
          <cell r="R114">
            <v>0</v>
          </cell>
          <cell r="S114">
            <v>0</v>
          </cell>
          <cell r="T114">
            <v>0</v>
          </cell>
        </row>
        <row r="115">
          <cell r="C115" t="str">
            <v>Proceeds from Sale of Property and Equipment</v>
          </cell>
          <cell r="H115">
            <v>1.3000000000000001E-2</v>
          </cell>
          <cell r="I115">
            <v>0</v>
          </cell>
          <cell r="J115">
            <v>0</v>
          </cell>
          <cell r="K115">
            <v>0</v>
          </cell>
          <cell r="L115">
            <v>1.3000000000000001E-2</v>
          </cell>
          <cell r="M115">
            <v>0</v>
          </cell>
          <cell r="N115">
            <v>0</v>
          </cell>
          <cell r="O115">
            <v>0</v>
          </cell>
          <cell r="P115">
            <v>0</v>
          </cell>
          <cell r="Q115">
            <v>0</v>
          </cell>
          <cell r="R115">
            <v>0</v>
          </cell>
          <cell r="S115">
            <v>0</v>
          </cell>
          <cell r="T115">
            <v>0</v>
          </cell>
        </row>
        <row r="116">
          <cell r="C116" t="str">
            <v>Other Investing</v>
          </cell>
          <cell r="H116">
            <v>-3.7759999999999998</v>
          </cell>
          <cell r="I116">
            <v>-194</v>
          </cell>
          <cell r="J116">
            <v>-1634.1140074534164</v>
          </cell>
          <cell r="K116">
            <v>300</v>
          </cell>
          <cell r="L116">
            <v>-1531.8900074534165</v>
          </cell>
          <cell r="M116">
            <v>0</v>
          </cell>
          <cell r="N116">
            <v>0</v>
          </cell>
          <cell r="O116">
            <v>0</v>
          </cell>
          <cell r="P116">
            <v>0</v>
          </cell>
          <cell r="Q116">
            <v>0</v>
          </cell>
          <cell r="R116">
            <v>0</v>
          </cell>
          <cell r="S116">
            <v>0</v>
          </cell>
          <cell r="T116">
            <v>0</v>
          </cell>
        </row>
        <row r="117">
          <cell r="C117" t="str">
            <v>Cash Flows (to) From Investing Activities</v>
          </cell>
          <cell r="H117">
            <v>-27.441199000000001</v>
          </cell>
          <cell r="I117">
            <v>-423.53870333333339</v>
          </cell>
          <cell r="J117">
            <v>-2112.9013867700833</v>
          </cell>
          <cell r="K117">
            <v>-61.349185687139993</v>
          </cell>
          <cell r="L117">
            <v>-2625.2304747905564</v>
          </cell>
          <cell r="M117">
            <v>-351.55432606021003</v>
          </cell>
          <cell r="N117">
            <v>-406.47000770379003</v>
          </cell>
          <cell r="O117">
            <v>-411.48871784580001</v>
          </cell>
          <cell r="P117">
            <v>-441.41847612160001</v>
          </cell>
          <cell r="Q117">
            <v>-1610.9315277314001</v>
          </cell>
          <cell r="R117">
            <v>-2084.9451215300001</v>
          </cell>
          <cell r="S117">
            <v>-2846.5760696400002</v>
          </cell>
          <cell r="T117">
            <v>-3039.0782659900001</v>
          </cell>
        </row>
        <row r="120">
          <cell r="C120" t="str">
            <v>Cash Flows (to) From Financing Activities</v>
          </cell>
        </row>
        <row r="121">
          <cell r="C121" t="str">
            <v>Change in Borrowing Base Facility</v>
          </cell>
          <cell r="H121">
            <v>29.41</v>
          </cell>
          <cell r="I121">
            <v>0</v>
          </cell>
          <cell r="J121">
            <v>289.11175812689339</v>
          </cell>
          <cell r="K121">
            <v>-28.54833773133771</v>
          </cell>
          <cell r="L121">
            <v>289.97342039555571</v>
          </cell>
          <cell r="M121">
            <v>220.43398443947311</v>
          </cell>
          <cell r="N121">
            <v>-178.08630309456078</v>
          </cell>
          <cell r="O121">
            <v>173.74072087282102</v>
          </cell>
          <cell r="P121">
            <v>158.24805090981297</v>
          </cell>
          <cell r="Q121">
            <v>374.33645312754629</v>
          </cell>
          <cell r="R121">
            <v>-46.907748945077969</v>
          </cell>
          <cell r="S121">
            <v>-296.43866349004747</v>
          </cell>
          <cell r="T121">
            <v>-291.55346108797619</v>
          </cell>
        </row>
        <row r="122">
          <cell r="C122" t="str">
            <v>Change in Long-Term Debt</v>
          </cell>
          <cell r="H122">
            <v>0</v>
          </cell>
          <cell r="I122">
            <v>750</v>
          </cell>
          <cell r="J122">
            <v>0</v>
          </cell>
          <cell r="K122">
            <v>0</v>
          </cell>
          <cell r="L122">
            <v>750</v>
          </cell>
          <cell r="M122">
            <v>0</v>
          </cell>
          <cell r="N122">
            <v>400</v>
          </cell>
          <cell r="O122">
            <v>0</v>
          </cell>
          <cell r="P122">
            <v>0</v>
          </cell>
          <cell r="Q122">
            <v>400</v>
          </cell>
          <cell r="R122">
            <v>400</v>
          </cell>
          <cell r="S122">
            <v>400</v>
          </cell>
          <cell r="T122">
            <v>400</v>
          </cell>
        </row>
        <row r="123">
          <cell r="C123" t="str">
            <v>Dividends</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C124" t="str">
            <v>Changes in Equity / Contributed Capital</v>
          </cell>
          <cell r="H124">
            <v>716.452</v>
          </cell>
          <cell r="I124">
            <v>0</v>
          </cell>
          <cell r="J124">
            <v>790.42054999999993</v>
          </cell>
          <cell r="K124">
            <v>0</v>
          </cell>
          <cell r="L124">
            <v>1506.87255</v>
          </cell>
          <cell r="M124">
            <v>0</v>
          </cell>
          <cell r="N124">
            <v>0</v>
          </cell>
          <cell r="O124">
            <v>0</v>
          </cell>
          <cell r="P124">
            <v>0</v>
          </cell>
          <cell r="Q124">
            <v>0</v>
          </cell>
          <cell r="R124">
            <v>0</v>
          </cell>
          <cell r="S124">
            <v>0</v>
          </cell>
          <cell r="T124">
            <v>0</v>
          </cell>
        </row>
        <row r="125">
          <cell r="C125" t="str">
            <v>Offering Costs / Change in Control Payments</v>
          </cell>
          <cell r="H125">
            <v>-22.551000000000002</v>
          </cell>
          <cell r="I125">
            <v>0</v>
          </cell>
          <cell r="J125">
            <v>-3</v>
          </cell>
          <cell r="K125">
            <v>0</v>
          </cell>
          <cell r="L125">
            <v>-25.551000000000002</v>
          </cell>
          <cell r="M125">
            <v>0</v>
          </cell>
          <cell r="N125">
            <v>0</v>
          </cell>
          <cell r="O125">
            <v>0</v>
          </cell>
          <cell r="P125">
            <v>0</v>
          </cell>
          <cell r="Q125">
            <v>0</v>
          </cell>
          <cell r="R125">
            <v>0</v>
          </cell>
          <cell r="S125">
            <v>0</v>
          </cell>
          <cell r="T125">
            <v>0</v>
          </cell>
        </row>
        <row r="126">
          <cell r="C126" t="str">
            <v>Financing Costs</v>
          </cell>
          <cell r="H126">
            <v>0</v>
          </cell>
          <cell r="I126">
            <v>-16</v>
          </cell>
          <cell r="J126">
            <v>0</v>
          </cell>
          <cell r="K126">
            <v>0</v>
          </cell>
          <cell r="L126">
            <v>-16</v>
          </cell>
          <cell r="M126">
            <v>0</v>
          </cell>
          <cell r="N126">
            <v>0</v>
          </cell>
          <cell r="O126">
            <v>0</v>
          </cell>
          <cell r="P126">
            <v>0</v>
          </cell>
          <cell r="Q126">
            <v>0</v>
          </cell>
          <cell r="R126">
            <v>0</v>
          </cell>
          <cell r="S126">
            <v>0</v>
          </cell>
          <cell r="T126">
            <v>0</v>
          </cell>
        </row>
        <row r="127">
          <cell r="C127" t="str">
            <v>Cash Flows (to) From Financing Activities</v>
          </cell>
          <cell r="H127">
            <v>723.31099999999992</v>
          </cell>
          <cell r="I127">
            <v>734</v>
          </cell>
          <cell r="J127">
            <v>1076.5323081268934</v>
          </cell>
          <cell r="K127">
            <v>-28.54833773133771</v>
          </cell>
          <cell r="L127">
            <v>2505.294970395556</v>
          </cell>
          <cell r="M127">
            <v>220.43398443947311</v>
          </cell>
          <cell r="N127">
            <v>221.91369690543922</v>
          </cell>
          <cell r="O127">
            <v>173.74072087282102</v>
          </cell>
          <cell r="P127">
            <v>158.24805090981297</v>
          </cell>
          <cell r="Q127">
            <v>774.33645312754629</v>
          </cell>
          <cell r="R127">
            <v>353.09225105492203</v>
          </cell>
          <cell r="S127">
            <v>103.56133650995253</v>
          </cell>
          <cell r="T127">
            <v>108.44653891202381</v>
          </cell>
        </row>
        <row r="129">
          <cell r="C129" t="str">
            <v>Change in Cash</v>
          </cell>
          <cell r="H129">
            <v>685.75242355852833</v>
          </cell>
          <cell r="I129">
            <v>308.61442537297927</v>
          </cell>
          <cell r="J129">
            <v>-994.39771992853503</v>
          </cell>
          <cell r="K129">
            <v>0</v>
          </cell>
          <cell r="L129">
            <v>4.2726290029731899</v>
          </cell>
          <cell r="M129">
            <v>0</v>
          </cell>
          <cell r="N129">
            <v>0</v>
          </cell>
          <cell r="O129">
            <v>0</v>
          </cell>
          <cell r="P129">
            <v>0</v>
          </cell>
          <cell r="Q129">
            <v>0</v>
          </cell>
          <cell r="R129">
            <v>0</v>
          </cell>
          <cell r="S129">
            <v>0</v>
          </cell>
          <cell r="T129">
            <v>809.38572708127151</v>
          </cell>
        </row>
        <row r="132">
          <cell r="C132" t="str">
            <v>Balance Sheet</v>
          </cell>
        </row>
        <row r="133">
          <cell r="G133">
            <v>40908</v>
          </cell>
        </row>
        <row r="134">
          <cell r="C134" t="str">
            <v>Current Assets</v>
          </cell>
        </row>
        <row r="135">
          <cell r="C135" t="str">
            <v>Cash and Cash Equivalents</v>
          </cell>
          <cell r="G135">
            <v>4.9000000000000002E-2</v>
          </cell>
          <cell r="H135">
            <v>685.78329455555559</v>
          </cell>
          <cell r="I135">
            <v>994.39771992853491</v>
          </cell>
          <cell r="J135">
            <v>0</v>
          </cell>
          <cell r="K135">
            <v>0</v>
          </cell>
          <cell r="L135">
            <v>0</v>
          </cell>
          <cell r="M135">
            <v>0</v>
          </cell>
          <cell r="N135">
            <v>0</v>
          </cell>
          <cell r="O135">
            <v>0</v>
          </cell>
          <cell r="P135">
            <v>0</v>
          </cell>
          <cell r="Q135">
            <v>0</v>
          </cell>
          <cell r="R135">
            <v>0</v>
          </cell>
          <cell r="S135">
            <v>0</v>
          </cell>
          <cell r="T135">
            <v>809.38572708127174</v>
          </cell>
        </row>
        <row r="136">
          <cell r="C136" t="str">
            <v>Accounts Receivable</v>
          </cell>
          <cell r="G136">
            <v>10.288</v>
          </cell>
          <cell r="H136">
            <v>10.851000000000001</v>
          </cell>
          <cell r="I136">
            <v>10.851000000000001</v>
          </cell>
          <cell r="J136">
            <v>10.851000000000001</v>
          </cell>
          <cell r="K136">
            <v>10.851000000000001</v>
          </cell>
          <cell r="L136">
            <v>10.851000000000001</v>
          </cell>
          <cell r="M136">
            <v>10.851000000000001</v>
          </cell>
          <cell r="N136">
            <v>10.851000000000001</v>
          </cell>
          <cell r="O136">
            <v>10.851000000000001</v>
          </cell>
          <cell r="P136">
            <v>10.851000000000001</v>
          </cell>
          <cell r="Q136">
            <v>10.851000000000001</v>
          </cell>
          <cell r="R136">
            <v>10.851000000000001</v>
          </cell>
          <cell r="S136">
            <v>10.851000000000001</v>
          </cell>
          <cell r="T136">
            <v>10.851000000000001</v>
          </cell>
        </row>
        <row r="137">
          <cell r="C137" t="str">
            <v>Inventories</v>
          </cell>
          <cell r="G137">
            <v>4.3099999999999996</v>
          </cell>
          <cell r="H137">
            <v>4.2640000000000002</v>
          </cell>
          <cell r="I137">
            <v>4.2640000000000002</v>
          </cell>
          <cell r="J137">
            <v>4.2640000000000002</v>
          </cell>
          <cell r="K137">
            <v>4.2640000000000002</v>
          </cell>
          <cell r="L137">
            <v>4.2640000000000002</v>
          </cell>
          <cell r="M137">
            <v>4.2640000000000002</v>
          </cell>
          <cell r="N137">
            <v>4.2640000000000002</v>
          </cell>
          <cell r="O137">
            <v>4.2640000000000002</v>
          </cell>
          <cell r="P137">
            <v>4.2640000000000002</v>
          </cell>
          <cell r="Q137">
            <v>4.2640000000000002</v>
          </cell>
          <cell r="R137">
            <v>4.2640000000000002</v>
          </cell>
          <cell r="S137">
            <v>4.2640000000000002</v>
          </cell>
          <cell r="T137">
            <v>4.2640000000000002</v>
          </cell>
        </row>
        <row r="138">
          <cell r="C138" t="str">
            <v>Derivative Assets</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row>
        <row r="139">
          <cell r="C139" t="str">
            <v>Deferred Tax Asset</v>
          </cell>
          <cell r="G139">
            <v>2.601</v>
          </cell>
          <cell r="H139">
            <v>2.3159999999999998</v>
          </cell>
          <cell r="I139">
            <v>2.3159999999999998</v>
          </cell>
          <cell r="J139">
            <v>2.3159999999999998</v>
          </cell>
          <cell r="K139">
            <v>2.3159999999999998</v>
          </cell>
          <cell r="L139">
            <v>2.3159999999999998</v>
          </cell>
          <cell r="M139">
            <v>2.3159999999999998</v>
          </cell>
          <cell r="N139">
            <v>2.3159999999999998</v>
          </cell>
          <cell r="O139">
            <v>2.3159999999999998</v>
          </cell>
          <cell r="P139">
            <v>2.3159999999999998</v>
          </cell>
          <cell r="Q139">
            <v>2.3159999999999998</v>
          </cell>
          <cell r="R139">
            <v>2.3159999999999998</v>
          </cell>
          <cell r="S139">
            <v>2.3159999999999998</v>
          </cell>
          <cell r="T139">
            <v>2.3159999999999998</v>
          </cell>
        </row>
        <row r="140">
          <cell r="C140" t="str">
            <v>Prepaids and Other Current Assets</v>
          </cell>
          <cell r="G140">
            <v>2.7290000000000001</v>
          </cell>
          <cell r="H140">
            <v>1.6910000000000001</v>
          </cell>
          <cell r="I140">
            <v>1.6910000000000001</v>
          </cell>
          <cell r="J140">
            <v>1.6910000000000001</v>
          </cell>
          <cell r="K140">
            <v>1.6910000000000001</v>
          </cell>
          <cell r="L140">
            <v>1.6910000000000001</v>
          </cell>
          <cell r="M140">
            <v>1.6910000000000001</v>
          </cell>
          <cell r="N140">
            <v>1.6910000000000001</v>
          </cell>
          <cell r="O140">
            <v>1.6910000000000001</v>
          </cell>
          <cell r="P140">
            <v>1.6910000000000001</v>
          </cell>
          <cell r="Q140">
            <v>1.6910000000000001</v>
          </cell>
          <cell r="R140">
            <v>1.6910000000000001</v>
          </cell>
          <cell r="S140">
            <v>1.6910000000000001</v>
          </cell>
          <cell r="T140">
            <v>1.6910000000000001</v>
          </cell>
        </row>
        <row r="141">
          <cell r="C141" t="str">
            <v>Total Current Assets</v>
          </cell>
          <cell r="G141">
            <v>19.976999999999997</v>
          </cell>
          <cell r="H141">
            <v>704.90529455555566</v>
          </cell>
          <cell r="I141">
            <v>1013.519719928535</v>
          </cell>
          <cell r="J141">
            <v>19.122</v>
          </cell>
          <cell r="K141">
            <v>19.122</v>
          </cell>
          <cell r="L141">
            <v>19.122</v>
          </cell>
          <cell r="M141">
            <v>19.122</v>
          </cell>
          <cell r="N141">
            <v>19.122</v>
          </cell>
          <cell r="O141">
            <v>19.122</v>
          </cell>
          <cell r="P141">
            <v>19.122</v>
          </cell>
          <cell r="Q141">
            <v>19.122</v>
          </cell>
          <cell r="R141">
            <v>19.122</v>
          </cell>
          <cell r="S141">
            <v>19.122</v>
          </cell>
          <cell r="T141">
            <v>828.50772708127181</v>
          </cell>
        </row>
        <row r="143">
          <cell r="C143" t="str">
            <v>Property, Plant &amp; Equipment, Net</v>
          </cell>
          <cell r="G143">
            <v>216.51900000000001</v>
          </cell>
          <cell r="H143">
            <v>235.63399999999999</v>
          </cell>
          <cell r="I143">
            <v>653.40281909065948</v>
          </cell>
          <cell r="J143">
            <v>2743.1959501212473</v>
          </cell>
          <cell r="K143">
            <v>2765.8827940479091</v>
          </cell>
          <cell r="L143">
            <v>2765.8827940479091</v>
          </cell>
          <cell r="M143">
            <v>3066.2857965272374</v>
          </cell>
          <cell r="N143">
            <v>3403.4581389290011</v>
          </cell>
          <cell r="O143">
            <v>3728.1741479162256</v>
          </cell>
          <cell r="P143">
            <v>4067.4040301665154</v>
          </cell>
          <cell r="Q143">
            <v>4067.4040301665154</v>
          </cell>
          <cell r="R143">
            <v>5554.6290865553674</v>
          </cell>
          <cell r="S143">
            <v>7480.0535669932196</v>
          </cell>
          <cell r="T143">
            <v>9285.1421333471753</v>
          </cell>
        </row>
        <row r="144">
          <cell r="C144" t="str">
            <v>Goodwill and Intangible Assets</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row>
        <row r="145">
          <cell r="C145" t="str">
            <v>Deferred Tax Assets</v>
          </cell>
          <cell r="G145">
            <v>24.102</v>
          </cell>
          <cell r="H145">
            <v>0</v>
          </cell>
          <cell r="I145">
            <v>0</v>
          </cell>
          <cell r="J145">
            <v>0</v>
          </cell>
          <cell r="K145">
            <v>0</v>
          </cell>
          <cell r="L145">
            <v>0</v>
          </cell>
          <cell r="M145">
            <v>0</v>
          </cell>
          <cell r="N145">
            <v>0</v>
          </cell>
          <cell r="O145">
            <v>0</v>
          </cell>
          <cell r="P145">
            <v>0</v>
          </cell>
          <cell r="Q145">
            <v>0</v>
          </cell>
          <cell r="R145">
            <v>0</v>
          </cell>
          <cell r="S145">
            <v>0</v>
          </cell>
          <cell r="T145">
            <v>0</v>
          </cell>
        </row>
        <row r="146">
          <cell r="C146" t="str">
            <v>Derivative Assets</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row>
        <row r="147">
          <cell r="C147" t="str">
            <v>Debt Issuance Costs, Net Accum. Amortization</v>
          </cell>
          <cell r="G147">
            <v>5.9660000000000002</v>
          </cell>
          <cell r="H147">
            <v>5.18</v>
          </cell>
          <cell r="I147">
            <v>21.18</v>
          </cell>
          <cell r="J147">
            <v>20.6409375</v>
          </cell>
          <cell r="K147">
            <v>20.101875</v>
          </cell>
          <cell r="L147">
            <v>20.101875</v>
          </cell>
          <cell r="M147">
            <v>19.5628125</v>
          </cell>
          <cell r="N147">
            <v>19.02375</v>
          </cell>
          <cell r="O147">
            <v>18.4846875</v>
          </cell>
          <cell r="P147">
            <v>17.945625</v>
          </cell>
          <cell r="Q147">
            <v>17.945625</v>
          </cell>
          <cell r="R147">
            <v>15.789375</v>
          </cell>
          <cell r="S147">
            <v>13.633125</v>
          </cell>
          <cell r="T147">
            <v>11.476875</v>
          </cell>
        </row>
        <row r="148">
          <cell r="C148" t="str">
            <v>Other Assets</v>
          </cell>
          <cell r="G148">
            <v>0.97799999999999998</v>
          </cell>
          <cell r="H148">
            <v>23.693000000000001</v>
          </cell>
          <cell r="I148">
            <v>23.693000000000001</v>
          </cell>
          <cell r="J148">
            <v>23.693000000000001</v>
          </cell>
          <cell r="K148">
            <v>23.693000000000001</v>
          </cell>
          <cell r="L148">
            <v>23.693000000000001</v>
          </cell>
          <cell r="M148">
            <v>23.693000000000001</v>
          </cell>
          <cell r="N148">
            <v>23.693000000000001</v>
          </cell>
          <cell r="O148">
            <v>23.693000000000001</v>
          </cell>
          <cell r="P148">
            <v>23.693000000000001</v>
          </cell>
          <cell r="Q148">
            <v>23.693000000000001</v>
          </cell>
          <cell r="R148">
            <v>23.693000000000001</v>
          </cell>
          <cell r="S148">
            <v>23.693000000000001</v>
          </cell>
          <cell r="T148">
            <v>23.693000000000001</v>
          </cell>
        </row>
        <row r="150">
          <cell r="C150" t="str">
            <v>Total Assets</v>
          </cell>
          <cell r="G150">
            <v>267.54200000000003</v>
          </cell>
          <cell r="H150">
            <v>969.4122945555556</v>
          </cell>
          <cell r="I150">
            <v>1711.7955390191946</v>
          </cell>
          <cell r="J150">
            <v>2806.6518876212472</v>
          </cell>
          <cell r="K150">
            <v>2828.799669047909</v>
          </cell>
          <cell r="L150">
            <v>2828.799669047909</v>
          </cell>
          <cell r="M150">
            <v>3128.6636090272373</v>
          </cell>
          <cell r="N150">
            <v>3465.2968889290009</v>
          </cell>
          <cell r="O150">
            <v>3789.4738354162255</v>
          </cell>
          <cell r="P150">
            <v>4128.1646551665153</v>
          </cell>
          <cell r="Q150">
            <v>4128.1646551665153</v>
          </cell>
          <cell r="R150">
            <v>5613.2334615553682</v>
          </cell>
          <cell r="S150">
            <v>7536.5016919932204</v>
          </cell>
          <cell r="T150">
            <v>10148.819735428448</v>
          </cell>
        </row>
        <row r="152">
          <cell r="C152" t="str">
            <v>Current Liabilities</v>
          </cell>
        </row>
        <row r="153">
          <cell r="C153" t="str">
            <v>Accounts Payable</v>
          </cell>
          <cell r="G153">
            <v>25.061</v>
          </cell>
          <cell r="H153">
            <v>21.263999999999999</v>
          </cell>
          <cell r="I153">
            <v>21.263999999999999</v>
          </cell>
          <cell r="J153">
            <v>21.263999999999999</v>
          </cell>
          <cell r="K153">
            <v>21.263999999999999</v>
          </cell>
          <cell r="L153">
            <v>21.263999999999999</v>
          </cell>
          <cell r="M153">
            <v>21.263999999999999</v>
          </cell>
          <cell r="N153">
            <v>21.263999999999999</v>
          </cell>
          <cell r="O153">
            <v>21.263999999999999</v>
          </cell>
          <cell r="P153">
            <v>21.263999999999999</v>
          </cell>
          <cell r="Q153">
            <v>21.263999999999999</v>
          </cell>
          <cell r="R153">
            <v>21.263999999999999</v>
          </cell>
          <cell r="S153">
            <v>21.263999999999999</v>
          </cell>
          <cell r="T153">
            <v>21.263999999999999</v>
          </cell>
        </row>
        <row r="154">
          <cell r="C154" t="str">
            <v>Accrued Liabilities</v>
          </cell>
          <cell r="G154">
            <v>3.2480000000000002</v>
          </cell>
          <cell r="H154">
            <v>0</v>
          </cell>
          <cell r="I154">
            <v>0</v>
          </cell>
          <cell r="J154">
            <v>0</v>
          </cell>
          <cell r="K154">
            <v>0</v>
          </cell>
          <cell r="L154">
            <v>0</v>
          </cell>
          <cell r="M154">
            <v>0</v>
          </cell>
          <cell r="N154">
            <v>0</v>
          </cell>
          <cell r="O154">
            <v>0</v>
          </cell>
          <cell r="P154">
            <v>0</v>
          </cell>
          <cell r="Q154">
            <v>0</v>
          </cell>
          <cell r="R154">
            <v>0</v>
          </cell>
          <cell r="S154">
            <v>0</v>
          </cell>
          <cell r="T154">
            <v>0</v>
          </cell>
        </row>
        <row r="155">
          <cell r="C155" t="str">
            <v>Deferred Tax Liabilities</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row>
        <row r="156">
          <cell r="C156" t="str">
            <v>Derivative Liabilities</v>
          </cell>
          <cell r="G156">
            <v>0.26500000000000001</v>
          </cell>
          <cell r="H156">
            <v>1.615</v>
          </cell>
          <cell r="I156">
            <v>1.615</v>
          </cell>
          <cell r="J156">
            <v>1.615</v>
          </cell>
          <cell r="K156">
            <v>1.615</v>
          </cell>
          <cell r="L156">
            <v>1.615</v>
          </cell>
          <cell r="M156">
            <v>1.615</v>
          </cell>
          <cell r="N156">
            <v>1.615</v>
          </cell>
          <cell r="O156">
            <v>1.615</v>
          </cell>
          <cell r="P156">
            <v>1.615</v>
          </cell>
          <cell r="Q156">
            <v>1.615</v>
          </cell>
          <cell r="R156">
            <v>1.615</v>
          </cell>
          <cell r="S156">
            <v>1.615</v>
          </cell>
          <cell r="T156">
            <v>1.615</v>
          </cell>
        </row>
        <row r="157">
          <cell r="C157" t="str">
            <v>Asset Retirement Obligations</v>
          </cell>
          <cell r="G157">
            <v>1.01</v>
          </cell>
          <cell r="H157">
            <v>1</v>
          </cell>
          <cell r="I157">
            <v>1</v>
          </cell>
          <cell r="J157">
            <v>1</v>
          </cell>
          <cell r="K157">
            <v>1</v>
          </cell>
          <cell r="L157">
            <v>1</v>
          </cell>
          <cell r="M157">
            <v>1</v>
          </cell>
          <cell r="N157">
            <v>1</v>
          </cell>
          <cell r="O157">
            <v>1</v>
          </cell>
          <cell r="P157">
            <v>1</v>
          </cell>
          <cell r="Q157">
            <v>1</v>
          </cell>
          <cell r="R157">
            <v>1</v>
          </cell>
          <cell r="S157">
            <v>1</v>
          </cell>
          <cell r="T157">
            <v>1</v>
          </cell>
        </row>
        <row r="158">
          <cell r="C158" t="str">
            <v>Long-Term Debt due within one year</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row>
        <row r="159">
          <cell r="C159" t="str">
            <v>Total Current Liabilities</v>
          </cell>
          <cell r="G159">
            <v>29.584000000000003</v>
          </cell>
          <cell r="H159">
            <v>23.878999999999998</v>
          </cell>
          <cell r="I159">
            <v>23.878999999999998</v>
          </cell>
          <cell r="J159">
            <v>23.878999999999998</v>
          </cell>
          <cell r="K159">
            <v>23.878999999999998</v>
          </cell>
          <cell r="L159">
            <v>23.878999999999998</v>
          </cell>
          <cell r="M159">
            <v>23.878999999999998</v>
          </cell>
          <cell r="N159">
            <v>23.878999999999998</v>
          </cell>
          <cell r="O159">
            <v>23.878999999999998</v>
          </cell>
          <cell r="P159">
            <v>23.878999999999998</v>
          </cell>
          <cell r="Q159">
            <v>23.878999999999998</v>
          </cell>
          <cell r="R159">
            <v>23.878999999999998</v>
          </cell>
          <cell r="S159">
            <v>23.878999999999998</v>
          </cell>
          <cell r="T159">
            <v>23.878999999999998</v>
          </cell>
        </row>
        <row r="161">
          <cell r="C161" t="str">
            <v>Long Term Debt</v>
          </cell>
        </row>
        <row r="162">
          <cell r="C162" t="str">
            <v>HK Revolving Credit Facility</v>
          </cell>
          <cell r="H162">
            <v>0</v>
          </cell>
          <cell r="I162">
            <v>0</v>
          </cell>
          <cell r="J162">
            <v>289.11175812689339</v>
          </cell>
          <cell r="K162">
            <v>260.56342039555568</v>
          </cell>
          <cell r="L162">
            <v>260.56342039555568</v>
          </cell>
          <cell r="M162">
            <v>480.99740483502876</v>
          </cell>
          <cell r="N162">
            <v>302.91110174046798</v>
          </cell>
          <cell r="O162">
            <v>476.65182261328897</v>
          </cell>
          <cell r="P162">
            <v>634.89987352310186</v>
          </cell>
          <cell r="Q162">
            <v>634.89987352310186</v>
          </cell>
          <cell r="R162">
            <v>587.99212457802378</v>
          </cell>
          <cell r="S162">
            <v>291.55346108797619</v>
          </cell>
          <cell r="T162">
            <v>0</v>
          </cell>
        </row>
        <row r="163">
          <cell r="C163" t="str">
            <v>8.25% Senior Notes due 6/30/20</v>
          </cell>
          <cell r="H163">
            <v>0</v>
          </cell>
          <cell r="I163">
            <v>750</v>
          </cell>
          <cell r="J163">
            <v>750</v>
          </cell>
          <cell r="K163">
            <v>750</v>
          </cell>
          <cell r="L163">
            <v>750</v>
          </cell>
          <cell r="M163">
            <v>750</v>
          </cell>
          <cell r="N163">
            <v>750</v>
          </cell>
          <cell r="O163">
            <v>750</v>
          </cell>
          <cell r="P163">
            <v>750</v>
          </cell>
          <cell r="Q163">
            <v>750</v>
          </cell>
          <cell r="R163">
            <v>750</v>
          </cell>
          <cell r="S163">
            <v>750</v>
          </cell>
          <cell r="T163">
            <v>750</v>
          </cell>
        </row>
        <row r="164">
          <cell r="C164" t="str">
            <v>8.00% Senior Notes due 2/8/17</v>
          </cell>
          <cell r="H164">
            <v>238.71388844444445</v>
          </cell>
          <cell r="I164">
            <v>246.54086750144424</v>
          </cell>
          <cell r="J164">
            <v>254.48273158587008</v>
          </cell>
          <cell r="K164">
            <v>262.54180153790696</v>
          </cell>
          <cell r="L164">
            <v>262.54180153790696</v>
          </cell>
          <cell r="M164">
            <v>266.6812784712709</v>
          </cell>
          <cell r="N164">
            <v>268.82127847127089</v>
          </cell>
          <cell r="O164">
            <v>270.96127847127087</v>
          </cell>
          <cell r="P164">
            <v>273.10127847127092</v>
          </cell>
          <cell r="Q164">
            <v>273.10127847127092</v>
          </cell>
          <cell r="R164">
            <v>0</v>
          </cell>
          <cell r="S164">
            <v>0</v>
          </cell>
          <cell r="T164">
            <v>0</v>
          </cell>
        </row>
        <row r="165">
          <cell r="C165" t="str">
            <v>8.25% Senior Notes due 2021</v>
          </cell>
          <cell r="H165">
            <v>0</v>
          </cell>
          <cell r="I165">
            <v>0</v>
          </cell>
          <cell r="J165">
            <v>0</v>
          </cell>
          <cell r="K165">
            <v>0</v>
          </cell>
          <cell r="L165">
            <v>0</v>
          </cell>
          <cell r="M165">
            <v>0</v>
          </cell>
          <cell r="N165">
            <v>400</v>
          </cell>
          <cell r="O165">
            <v>400</v>
          </cell>
          <cell r="P165">
            <v>400</v>
          </cell>
          <cell r="Q165">
            <v>400</v>
          </cell>
          <cell r="R165">
            <v>400</v>
          </cell>
          <cell r="S165">
            <v>400</v>
          </cell>
          <cell r="T165">
            <v>400</v>
          </cell>
        </row>
        <row r="166">
          <cell r="C166" t="str">
            <v>8.25% Senior Notes due 2022</v>
          </cell>
          <cell r="H166">
            <v>0</v>
          </cell>
          <cell r="I166">
            <v>0</v>
          </cell>
          <cell r="J166">
            <v>0</v>
          </cell>
          <cell r="K166">
            <v>0</v>
          </cell>
          <cell r="L166">
            <v>0</v>
          </cell>
          <cell r="M166">
            <v>0</v>
          </cell>
          <cell r="N166">
            <v>0</v>
          </cell>
          <cell r="O166">
            <v>0</v>
          </cell>
          <cell r="P166">
            <v>0</v>
          </cell>
          <cell r="Q166">
            <v>0</v>
          </cell>
          <cell r="R166">
            <v>400</v>
          </cell>
          <cell r="S166">
            <v>400</v>
          </cell>
          <cell r="T166">
            <v>400</v>
          </cell>
        </row>
        <row r="167">
          <cell r="C167" t="str">
            <v>8.25% Senior Notes due 2023</v>
          </cell>
          <cell r="H167">
            <v>0</v>
          </cell>
          <cell r="I167">
            <v>0</v>
          </cell>
          <cell r="J167">
            <v>0</v>
          </cell>
          <cell r="K167">
            <v>0</v>
          </cell>
          <cell r="L167">
            <v>0</v>
          </cell>
          <cell r="M167">
            <v>0</v>
          </cell>
          <cell r="N167">
            <v>0</v>
          </cell>
          <cell r="O167">
            <v>0</v>
          </cell>
          <cell r="P167">
            <v>0</v>
          </cell>
          <cell r="Q167">
            <v>0</v>
          </cell>
          <cell r="R167">
            <v>0</v>
          </cell>
          <cell r="S167">
            <v>400</v>
          </cell>
          <cell r="T167">
            <v>400</v>
          </cell>
        </row>
        <row r="168">
          <cell r="C168" t="str">
            <v>8.25% Senior Notes due 2024</v>
          </cell>
          <cell r="H168">
            <v>0</v>
          </cell>
          <cell r="I168">
            <v>0</v>
          </cell>
          <cell r="J168">
            <v>0</v>
          </cell>
          <cell r="K168">
            <v>0</v>
          </cell>
          <cell r="L168">
            <v>0</v>
          </cell>
          <cell r="M168">
            <v>0</v>
          </cell>
          <cell r="N168">
            <v>0</v>
          </cell>
          <cell r="O168">
            <v>0</v>
          </cell>
          <cell r="P168">
            <v>0</v>
          </cell>
          <cell r="Q168">
            <v>0</v>
          </cell>
          <cell r="R168">
            <v>0</v>
          </cell>
          <cell r="S168">
            <v>0</v>
          </cell>
          <cell r="T168">
            <v>400</v>
          </cell>
        </row>
        <row r="169">
          <cell r="C169" t="str">
            <v>Other Debt</v>
          </cell>
          <cell r="G169">
            <v>202</v>
          </cell>
          <cell r="H169">
            <v>0</v>
          </cell>
          <cell r="I169">
            <v>0</v>
          </cell>
          <cell r="J169">
            <v>0</v>
          </cell>
          <cell r="K169">
            <v>0</v>
          </cell>
          <cell r="L169">
            <v>0</v>
          </cell>
          <cell r="M169">
            <v>0</v>
          </cell>
          <cell r="N169">
            <v>0</v>
          </cell>
          <cell r="O169">
            <v>0</v>
          </cell>
          <cell r="P169">
            <v>0</v>
          </cell>
          <cell r="Q169">
            <v>0</v>
          </cell>
          <cell r="R169">
            <v>0</v>
          </cell>
          <cell r="S169">
            <v>0</v>
          </cell>
          <cell r="T169">
            <v>0</v>
          </cell>
        </row>
        <row r="170">
          <cell r="C170" t="str">
            <v>Less: Long-Term Debt due in 1 Year</v>
          </cell>
          <cell r="H170">
            <v>0</v>
          </cell>
          <cell r="I170">
            <v>0</v>
          </cell>
          <cell r="J170">
            <v>0</v>
          </cell>
          <cell r="K170">
            <v>0</v>
          </cell>
          <cell r="L170">
            <v>0</v>
          </cell>
          <cell r="M170">
            <v>0</v>
          </cell>
          <cell r="N170">
            <v>0</v>
          </cell>
          <cell r="O170">
            <v>0</v>
          </cell>
          <cell r="P170">
            <v>0</v>
          </cell>
          <cell r="Q170">
            <v>0</v>
          </cell>
          <cell r="R170">
            <v>0</v>
          </cell>
          <cell r="S170">
            <v>0</v>
          </cell>
          <cell r="T170">
            <v>0</v>
          </cell>
        </row>
        <row r="171">
          <cell r="C171" t="str">
            <v>Total Long-Term Debt</v>
          </cell>
          <cell r="G171">
            <v>202</v>
          </cell>
          <cell r="H171">
            <v>238.71388844444445</v>
          </cell>
          <cell r="I171">
            <v>996.54086750144427</v>
          </cell>
          <cell r="J171">
            <v>1293.5944897127636</v>
          </cell>
          <cell r="K171">
            <v>1273.1052219334626</v>
          </cell>
          <cell r="L171">
            <v>1273.1052219334626</v>
          </cell>
          <cell r="M171">
            <v>1497.6786833062995</v>
          </cell>
          <cell r="N171">
            <v>1721.7323802117389</v>
          </cell>
          <cell r="O171">
            <v>1897.6131010845597</v>
          </cell>
          <cell r="P171">
            <v>2058.0011519943728</v>
          </cell>
          <cell r="Q171">
            <v>2058.0011519943728</v>
          </cell>
          <cell r="R171">
            <v>2137.9921245780238</v>
          </cell>
          <cell r="S171">
            <v>2241.5534610879763</v>
          </cell>
          <cell r="T171">
            <v>2350</v>
          </cell>
        </row>
        <row r="173">
          <cell r="C173" t="str">
            <v>Derivative Liabilities</v>
          </cell>
          <cell r="G173">
            <v>0.80500000000000005</v>
          </cell>
          <cell r="H173">
            <v>0</v>
          </cell>
          <cell r="I173">
            <v>0</v>
          </cell>
          <cell r="J173">
            <v>0</v>
          </cell>
          <cell r="K173">
            <v>0</v>
          </cell>
          <cell r="L173">
            <v>0</v>
          </cell>
          <cell r="M173">
            <v>0</v>
          </cell>
          <cell r="N173">
            <v>0</v>
          </cell>
          <cell r="O173">
            <v>0</v>
          </cell>
          <cell r="P173">
            <v>0</v>
          </cell>
          <cell r="Q173">
            <v>0</v>
          </cell>
          <cell r="R173">
            <v>0</v>
          </cell>
          <cell r="S173">
            <v>0</v>
          </cell>
          <cell r="T173">
            <v>0</v>
          </cell>
        </row>
        <row r="174">
          <cell r="C174" t="str">
            <v>Asset Retirement Obligations</v>
          </cell>
          <cell r="G174">
            <v>32.703000000000003</v>
          </cell>
          <cell r="H174">
            <v>33.152000000000001</v>
          </cell>
          <cell r="I174">
            <v>33.152000000000001</v>
          </cell>
          <cell r="J174">
            <v>33.152000000000001</v>
          </cell>
          <cell r="K174">
            <v>33.152000000000001</v>
          </cell>
          <cell r="L174">
            <v>33.152000000000001</v>
          </cell>
          <cell r="M174">
            <v>33.152000000000001</v>
          </cell>
          <cell r="N174">
            <v>33.152000000000001</v>
          </cell>
          <cell r="O174">
            <v>33.152000000000001</v>
          </cell>
          <cell r="P174">
            <v>33.152000000000001</v>
          </cell>
          <cell r="Q174">
            <v>33.152000000000001</v>
          </cell>
          <cell r="R174">
            <v>33.152000000000001</v>
          </cell>
          <cell r="S174">
            <v>33.152000000000001</v>
          </cell>
          <cell r="T174">
            <v>33.152000000000001</v>
          </cell>
        </row>
        <row r="175">
          <cell r="C175" t="str">
            <v>Other Long-Term Liabilities</v>
          </cell>
          <cell r="G175">
            <v>0.01</v>
          </cell>
          <cell r="H175">
            <v>0.81740611111105321</v>
          </cell>
          <cell r="I175">
            <v>0.81740611111105321</v>
          </cell>
          <cell r="J175">
            <v>0.81740611111105321</v>
          </cell>
          <cell r="K175">
            <v>0.81740611111105321</v>
          </cell>
          <cell r="L175">
            <v>0.81740611111105321</v>
          </cell>
          <cell r="M175">
            <v>0.81740611111105321</v>
          </cell>
          <cell r="N175">
            <v>0.81740611111105321</v>
          </cell>
          <cell r="O175">
            <v>0.81740611111105321</v>
          </cell>
          <cell r="P175">
            <v>0.81740611111105321</v>
          </cell>
          <cell r="Q175">
            <v>0.81740611111105321</v>
          </cell>
          <cell r="R175">
            <v>0.81740611111105321</v>
          </cell>
          <cell r="S175">
            <v>0.81740611111105321</v>
          </cell>
          <cell r="T175">
            <v>0.81740611111105321</v>
          </cell>
        </row>
        <row r="177">
          <cell r="C177" t="str">
            <v xml:space="preserve">Total Liabilities </v>
          </cell>
          <cell r="G177">
            <v>265.10199999999998</v>
          </cell>
          <cell r="H177">
            <v>296.56229455555547</v>
          </cell>
          <cell r="I177">
            <v>1054.3892736125554</v>
          </cell>
          <cell r="J177">
            <v>1351.4428958238746</v>
          </cell>
          <cell r="K177">
            <v>1330.9536280445736</v>
          </cell>
          <cell r="L177">
            <v>1330.9536280445736</v>
          </cell>
          <cell r="M177">
            <v>1555.5270894174105</v>
          </cell>
          <cell r="N177">
            <v>1779.5807863228499</v>
          </cell>
          <cell r="O177">
            <v>1955.4615071956707</v>
          </cell>
          <cell r="P177">
            <v>2115.8495581054835</v>
          </cell>
          <cell r="Q177">
            <v>2115.8495581054835</v>
          </cell>
          <cell r="R177">
            <v>2195.8405306891345</v>
          </cell>
          <cell r="S177">
            <v>2299.4018671990871</v>
          </cell>
          <cell r="T177">
            <v>2407.8484061111108</v>
          </cell>
        </row>
        <row r="179">
          <cell r="C179" t="str">
            <v>Common Stock</v>
          </cell>
          <cell r="G179">
            <v>7.92E-3</v>
          </cell>
          <cell r="H179">
            <v>0.01</v>
          </cell>
          <cell r="I179">
            <v>0.01</v>
          </cell>
          <cell r="J179">
            <v>0.01</v>
          </cell>
          <cell r="K179">
            <v>0.01</v>
          </cell>
          <cell r="L179">
            <v>0.01</v>
          </cell>
          <cell r="M179">
            <v>0.01</v>
          </cell>
          <cell r="N179">
            <v>0.01</v>
          </cell>
          <cell r="O179">
            <v>0.01</v>
          </cell>
          <cell r="P179">
            <v>0.01</v>
          </cell>
          <cell r="Q179">
            <v>0.01</v>
          </cell>
          <cell r="R179">
            <v>0.01</v>
          </cell>
          <cell r="S179">
            <v>0.01</v>
          </cell>
          <cell r="T179">
            <v>0.01</v>
          </cell>
        </row>
        <row r="180">
          <cell r="C180" t="str">
            <v>Additional Paid-in-Capital</v>
          </cell>
          <cell r="G180">
            <v>229.41399999999999</v>
          </cell>
          <cell r="H180">
            <v>633.56100000000004</v>
          </cell>
          <cell r="I180">
            <v>634.42007709733218</v>
          </cell>
          <cell r="J180">
            <v>1425.2812114193318</v>
          </cell>
          <cell r="K180">
            <v>1431.0376410007107</v>
          </cell>
          <cell r="L180">
            <v>1431.0376410007107</v>
          </cell>
          <cell r="M180">
            <v>1438.6535529910359</v>
          </cell>
          <cell r="N180">
            <v>1448.9712707572387</v>
          </cell>
          <cell r="O180">
            <v>1461.8908448281632</v>
          </cell>
          <cell r="P180">
            <v>1477.1056874335236</v>
          </cell>
          <cell r="Q180">
            <v>1477.1056874335236</v>
          </cell>
          <cell r="R180">
            <v>1839.9147395045347</v>
          </cell>
          <cell r="S180">
            <v>1977.0648451517286</v>
          </cell>
          <cell r="T180">
            <v>2160.7933646011938</v>
          </cell>
        </row>
        <row r="181">
          <cell r="C181" t="str">
            <v>Treasury Stock</v>
          </cell>
          <cell r="G181">
            <v>-7.1589999999999998</v>
          </cell>
          <cell r="H181">
            <v>-9.298</v>
          </cell>
          <cell r="I181">
            <v>-9.298</v>
          </cell>
          <cell r="J181">
            <v>-9.298</v>
          </cell>
          <cell r="K181">
            <v>-9.298</v>
          </cell>
          <cell r="L181">
            <v>-9.298</v>
          </cell>
          <cell r="M181">
            <v>-9.298</v>
          </cell>
          <cell r="N181">
            <v>-9.298</v>
          </cell>
          <cell r="O181">
            <v>-9.298</v>
          </cell>
          <cell r="P181">
            <v>-9.298</v>
          </cell>
          <cell r="Q181">
            <v>-9.298</v>
          </cell>
          <cell r="R181">
            <v>-9.298</v>
          </cell>
          <cell r="S181">
            <v>-9.298</v>
          </cell>
          <cell r="T181">
            <v>-9.298</v>
          </cell>
        </row>
        <row r="182">
          <cell r="C182" t="str">
            <v>Accumulated Deficit / Retained Earnings</v>
          </cell>
          <cell r="G182">
            <v>-219.82292000000001</v>
          </cell>
          <cell r="H182">
            <v>-249.63200000000001</v>
          </cell>
          <cell r="I182">
            <v>-265.93481169069321</v>
          </cell>
          <cell r="J182">
            <v>-258.99321962195967</v>
          </cell>
          <cell r="K182">
            <v>-222.11259999737592</v>
          </cell>
          <cell r="L182">
            <v>-222.11259999737592</v>
          </cell>
          <cell r="M182">
            <v>-154.43803338120941</v>
          </cell>
          <cell r="N182">
            <v>-52.176168151088497</v>
          </cell>
          <cell r="O182">
            <v>83.200483392390353</v>
          </cell>
          <cell r="P182">
            <v>246.28840962750706</v>
          </cell>
          <cell r="Q182">
            <v>246.28840962750706</v>
          </cell>
          <cell r="R182">
            <v>1288.5571913616984</v>
          </cell>
          <cell r="S182">
            <v>2971.1139796424054</v>
          </cell>
          <cell r="T182">
            <v>5291.2569647161481</v>
          </cell>
        </row>
        <row r="183">
          <cell r="C183" t="str">
            <v>Preferred Stock (PIPE)</v>
          </cell>
          <cell r="G183">
            <v>0</v>
          </cell>
          <cell r="H183">
            <v>298.209</v>
          </cell>
          <cell r="I183">
            <v>298.209</v>
          </cell>
          <cell r="J183">
            <v>298.209</v>
          </cell>
          <cell r="K183">
            <v>298.209</v>
          </cell>
          <cell r="L183">
            <v>298.209</v>
          </cell>
          <cell r="M183">
            <v>298.209</v>
          </cell>
          <cell r="N183">
            <v>298.209</v>
          </cell>
          <cell r="O183">
            <v>298.209</v>
          </cell>
          <cell r="P183">
            <v>298.209</v>
          </cell>
          <cell r="Q183">
            <v>298.209</v>
          </cell>
          <cell r="R183">
            <v>298.209</v>
          </cell>
          <cell r="S183">
            <v>298.209</v>
          </cell>
          <cell r="T183">
            <v>298.209</v>
          </cell>
        </row>
        <row r="184">
          <cell r="C184" t="str">
            <v>Total Shareholders' Equity</v>
          </cell>
          <cell r="G184">
            <v>2.4399999999999977</v>
          </cell>
          <cell r="H184">
            <v>672.85</v>
          </cell>
          <cell r="I184">
            <v>657.40626540663902</v>
          </cell>
          <cell r="J184">
            <v>1455.2089917973722</v>
          </cell>
          <cell r="K184">
            <v>1497.8460410033347</v>
          </cell>
          <cell r="L184">
            <v>1497.8460410033347</v>
          </cell>
          <cell r="M184">
            <v>1573.1365196098266</v>
          </cell>
          <cell r="N184">
            <v>1685.7161026061503</v>
          </cell>
          <cell r="O184">
            <v>1834.0123282205536</v>
          </cell>
          <cell r="P184">
            <v>2012.3150970610307</v>
          </cell>
          <cell r="Q184">
            <v>2012.3150970610307</v>
          </cell>
          <cell r="R184">
            <v>3417.3929308662327</v>
          </cell>
          <cell r="S184">
            <v>5237.0998247941343</v>
          </cell>
          <cell r="T184">
            <v>7740.9713293173418</v>
          </cell>
        </row>
        <row r="186">
          <cell r="C186" t="str">
            <v>Total Liabilities and Shareholders' Equity</v>
          </cell>
          <cell r="G186">
            <v>267.54199999999997</v>
          </cell>
          <cell r="H186">
            <v>969.41229455555549</v>
          </cell>
          <cell r="I186">
            <v>1711.7955390191944</v>
          </cell>
          <cell r="J186">
            <v>2806.6518876212467</v>
          </cell>
          <cell r="K186">
            <v>2828.7996690479085</v>
          </cell>
          <cell r="L186">
            <v>2828.7996690479085</v>
          </cell>
          <cell r="M186">
            <v>3128.6636090272368</v>
          </cell>
          <cell r="N186">
            <v>3465.2968889290005</v>
          </cell>
          <cell r="O186">
            <v>3789.4738354162246</v>
          </cell>
          <cell r="P186">
            <v>4128.1646551665144</v>
          </cell>
          <cell r="Q186">
            <v>4128.1646551665144</v>
          </cell>
          <cell r="R186">
            <v>5613.2334615553673</v>
          </cell>
          <cell r="S186">
            <v>7536.5016919932214</v>
          </cell>
          <cell r="T186">
            <v>10148.819735428453</v>
          </cell>
        </row>
        <row r="188">
          <cell r="C188" t="str">
            <v>Check</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row>
        <row r="192">
          <cell r="C192" t="str">
            <v>Drilling Capex</v>
          </cell>
          <cell r="H192">
            <v>14.164876</v>
          </cell>
          <cell r="I192">
            <v>73.0535</v>
          </cell>
          <cell r="J192">
            <v>123.00721265</v>
          </cell>
          <cell r="K192">
            <v>226.87518568713998</v>
          </cell>
          <cell r="L192">
            <v>437.10077433714002</v>
          </cell>
          <cell r="M192">
            <v>254.26432606021001</v>
          </cell>
          <cell r="N192">
            <v>309.18000770378995</v>
          </cell>
          <cell r="O192">
            <v>314.19871784579999</v>
          </cell>
          <cell r="P192">
            <v>346.4884761216</v>
          </cell>
          <cell r="Q192">
            <v>1224.1315277314002</v>
          </cell>
          <cell r="R192">
            <v>1984.9451215300003</v>
          </cell>
          <cell r="S192">
            <v>2746.5760696400002</v>
          </cell>
          <cell r="T192">
            <v>2939.0782659900001</v>
          </cell>
        </row>
        <row r="193">
          <cell r="C193" t="str">
            <v>Lease and Seismic Capex</v>
          </cell>
          <cell r="H193">
            <v>16.558073</v>
          </cell>
          <cell r="I193">
            <v>171.29870333333335</v>
          </cell>
          <cell r="J193">
            <v>336.83766666666668</v>
          </cell>
          <cell r="K193">
            <v>107.72399999999999</v>
          </cell>
          <cell r="L193">
            <v>632.41844300000002</v>
          </cell>
          <cell r="M193">
            <v>41.04</v>
          </cell>
          <cell r="N193">
            <v>41.04</v>
          </cell>
          <cell r="O193">
            <v>41.04</v>
          </cell>
          <cell r="P193">
            <v>38.68</v>
          </cell>
          <cell r="Q193">
            <v>161.80000000000001</v>
          </cell>
          <cell r="R193">
            <v>99.999999999999957</v>
          </cell>
          <cell r="S193">
            <v>99.999999999999957</v>
          </cell>
          <cell r="T193">
            <v>99.999999999999957</v>
          </cell>
        </row>
        <row r="194">
          <cell r="C194" t="str">
            <v>Acquisitions</v>
          </cell>
          <cell r="H194">
            <v>3.7759999999999998</v>
          </cell>
          <cell r="I194">
            <v>194</v>
          </cell>
          <cell r="J194">
            <v>1634.1140074534164</v>
          </cell>
          <cell r="K194">
            <v>0</v>
          </cell>
          <cell r="L194">
            <v>1831.8900074534165</v>
          </cell>
          <cell r="M194">
            <v>0</v>
          </cell>
          <cell r="N194">
            <v>0</v>
          </cell>
          <cell r="O194">
            <v>0</v>
          </cell>
          <cell r="P194">
            <v>0</v>
          </cell>
          <cell r="Q194">
            <v>0</v>
          </cell>
          <cell r="R194">
            <v>0</v>
          </cell>
          <cell r="S194">
            <v>0</v>
          </cell>
          <cell r="T194">
            <v>0</v>
          </cell>
        </row>
        <row r="195">
          <cell r="C195" t="str">
            <v>Total Finding Capex</v>
          </cell>
          <cell r="G195">
            <v>24.490000000000002</v>
          </cell>
          <cell r="H195">
            <v>34.498948999999996</v>
          </cell>
          <cell r="I195">
            <v>438.35220333333336</v>
          </cell>
          <cell r="J195">
            <v>2093.9588867700832</v>
          </cell>
          <cell r="K195">
            <v>334.59918568713999</v>
          </cell>
          <cell r="L195">
            <v>2901.4092247905564</v>
          </cell>
          <cell r="M195">
            <v>295.30432606021003</v>
          </cell>
          <cell r="N195">
            <v>350.22000770378997</v>
          </cell>
          <cell r="O195">
            <v>355.23871784580001</v>
          </cell>
          <cell r="P195">
            <v>385.16847612160001</v>
          </cell>
          <cell r="Q195">
            <v>1385.9315277314001</v>
          </cell>
          <cell r="R195">
            <v>2084.9451215300001</v>
          </cell>
          <cell r="S195">
            <v>2846.5760696400002</v>
          </cell>
          <cell r="T195">
            <v>3039.0782659900001</v>
          </cell>
        </row>
        <row r="196">
          <cell r="B196">
            <v>1</v>
          </cell>
          <cell r="C196" t="str">
            <v>Reserve Additions (MMBoe)</v>
          </cell>
          <cell r="G196">
            <v>2.1</v>
          </cell>
          <cell r="H196">
            <v>0</v>
          </cell>
          <cell r="I196">
            <v>33.795276384350011</v>
          </cell>
          <cell r="J196">
            <v>38.55449612980884</v>
          </cell>
          <cell r="K196">
            <v>69.572958844762695</v>
          </cell>
          <cell r="L196">
            <v>141.92273135892154</v>
          </cell>
          <cell r="M196">
            <v>82.232342377967697</v>
          </cell>
          <cell r="N196">
            <v>90.326826189277767</v>
          </cell>
          <cell r="O196">
            <v>96.400076738142644</v>
          </cell>
          <cell r="P196">
            <v>112.95351647738327</v>
          </cell>
          <cell r="Q196">
            <v>381.91276178277138</v>
          </cell>
          <cell r="R196">
            <v>606.75185277807191</v>
          </cell>
          <cell r="S196">
            <v>836.93563500069581</v>
          </cell>
          <cell r="T196">
            <v>849.03694487669156</v>
          </cell>
        </row>
        <row r="197">
          <cell r="C197" t="str">
            <v>Drill-Bit F&amp;D ($/Boe)</v>
          </cell>
          <cell r="G197">
            <v>11.661904761904763</v>
          </cell>
          <cell r="H197" t="str">
            <v>NA</v>
          </cell>
          <cell r="I197">
            <v>12.970812794900723</v>
          </cell>
          <cell r="J197">
            <v>54.311665226279935</v>
          </cell>
          <cell r="K197">
            <v>4.8093280959018445</v>
          </cell>
          <cell r="L197">
            <v>20.443583610668497</v>
          </cell>
          <cell r="M197">
            <v>3.5910970978169554</v>
          </cell>
          <cell r="N197">
            <v>3.8772535522272427</v>
          </cell>
          <cell r="O197">
            <v>3.6850460068694386</v>
          </cell>
          <cell r="P197">
            <v>3.4099733070171609</v>
          </cell>
          <cell r="Q197">
            <v>3.6289217497259383</v>
          </cell>
          <cell r="R197">
            <v>3.4362402223971427</v>
          </cell>
          <cell r="S197">
            <v>3.4011887540642642</v>
          </cell>
          <cell r="T197">
            <v>3.5794417243308247</v>
          </cell>
        </row>
        <row r="198">
          <cell r="C198" t="str">
            <v>3 Year Average F&amp;D ($/Boe)</v>
          </cell>
          <cell r="H198">
            <v>8.1984022921995496</v>
          </cell>
        </row>
      </sheetData>
      <sheetData sheetId="16" refreshError="1">
        <row r="1">
          <cell r="C1" t="str">
            <v>Halcon Resources Corporation</v>
          </cell>
        </row>
        <row r="3">
          <cell r="C3" t="str">
            <v>Year</v>
          </cell>
          <cell r="H3">
            <v>2012</v>
          </cell>
          <cell r="I3">
            <v>2012</v>
          </cell>
          <cell r="J3">
            <v>2012</v>
          </cell>
          <cell r="K3">
            <v>2012</v>
          </cell>
          <cell r="L3">
            <v>2012</v>
          </cell>
          <cell r="M3">
            <v>2012</v>
          </cell>
          <cell r="N3">
            <v>2012</v>
          </cell>
          <cell r="O3">
            <v>2012</v>
          </cell>
          <cell r="P3">
            <v>2012</v>
          </cell>
          <cell r="Q3">
            <v>2012</v>
          </cell>
          <cell r="R3">
            <v>2012</v>
          </cell>
          <cell r="S3">
            <v>2012</v>
          </cell>
          <cell r="T3">
            <v>2013</v>
          </cell>
          <cell r="U3">
            <v>2013</v>
          </cell>
          <cell r="V3">
            <v>2013</v>
          </cell>
          <cell r="W3">
            <v>2013</v>
          </cell>
          <cell r="X3">
            <v>2013</v>
          </cell>
          <cell r="Y3">
            <v>2013</v>
          </cell>
          <cell r="Z3">
            <v>2013</v>
          </cell>
          <cell r="AA3">
            <v>2013</v>
          </cell>
          <cell r="AB3">
            <v>2013</v>
          </cell>
          <cell r="AC3">
            <v>2013</v>
          </cell>
          <cell r="AD3">
            <v>2013</v>
          </cell>
          <cell r="AE3">
            <v>2013</v>
          </cell>
          <cell r="AF3">
            <v>2014</v>
          </cell>
          <cell r="AG3">
            <v>2014</v>
          </cell>
          <cell r="AH3">
            <v>2014</v>
          </cell>
          <cell r="AI3">
            <v>2014</v>
          </cell>
          <cell r="AJ3">
            <v>2014</v>
          </cell>
          <cell r="AK3">
            <v>2014</v>
          </cell>
          <cell r="AL3">
            <v>2014</v>
          </cell>
          <cell r="AM3">
            <v>2014</v>
          </cell>
          <cell r="AN3">
            <v>2014</v>
          </cell>
          <cell r="AO3">
            <v>2014</v>
          </cell>
          <cell r="AP3">
            <v>2014</v>
          </cell>
          <cell r="AQ3">
            <v>2014</v>
          </cell>
          <cell r="AR3">
            <v>2015</v>
          </cell>
          <cell r="AS3">
            <v>2015</v>
          </cell>
          <cell r="AT3">
            <v>2015</v>
          </cell>
          <cell r="AU3">
            <v>2015</v>
          </cell>
          <cell r="AV3">
            <v>2015</v>
          </cell>
          <cell r="AW3">
            <v>2015</v>
          </cell>
          <cell r="AX3">
            <v>2015</v>
          </cell>
          <cell r="AY3">
            <v>2015</v>
          </cell>
          <cell r="AZ3">
            <v>2015</v>
          </cell>
          <cell r="BA3">
            <v>2015</v>
          </cell>
          <cell r="BB3">
            <v>2015</v>
          </cell>
          <cell r="BC3">
            <v>2015</v>
          </cell>
          <cell r="BD3">
            <v>2016</v>
          </cell>
          <cell r="BE3">
            <v>2016</v>
          </cell>
          <cell r="BF3">
            <v>2016</v>
          </cell>
          <cell r="BG3">
            <v>2016</v>
          </cell>
          <cell r="BH3">
            <v>2016</v>
          </cell>
          <cell r="BI3">
            <v>2016</v>
          </cell>
          <cell r="BJ3">
            <v>2016</v>
          </cell>
          <cell r="BK3">
            <v>2016</v>
          </cell>
          <cell r="BL3">
            <v>2016</v>
          </cell>
          <cell r="BM3">
            <v>2016</v>
          </cell>
          <cell r="BN3">
            <v>2016</v>
          </cell>
          <cell r="BO3">
            <v>2016</v>
          </cell>
        </row>
        <row r="4">
          <cell r="C4" t="str">
            <v>Quarter</v>
          </cell>
          <cell r="H4" t="str">
            <v>1Q'12</v>
          </cell>
          <cell r="I4" t="str">
            <v>1Q'12</v>
          </cell>
          <cell r="J4" t="str">
            <v>1Q'12</v>
          </cell>
          <cell r="K4" t="str">
            <v>2Q'12</v>
          </cell>
          <cell r="L4" t="str">
            <v>2Q'12</v>
          </cell>
          <cell r="M4" t="str">
            <v>2Q'12</v>
          </cell>
          <cell r="N4" t="str">
            <v>3Q'12</v>
          </cell>
          <cell r="O4" t="str">
            <v>3Q'12</v>
          </cell>
          <cell r="P4" t="str">
            <v>3Q'12</v>
          </cell>
          <cell r="Q4" t="str">
            <v>4Q'12</v>
          </cell>
          <cell r="R4" t="str">
            <v>4Q'12</v>
          </cell>
          <cell r="S4" t="str">
            <v>4Q'12</v>
          </cell>
          <cell r="T4" t="str">
            <v>1Q'13</v>
          </cell>
          <cell r="U4" t="str">
            <v>1Q'13</v>
          </cell>
          <cell r="V4" t="str">
            <v>1Q'13</v>
          </cell>
          <cell r="W4" t="str">
            <v>2Q'13</v>
          </cell>
          <cell r="X4" t="str">
            <v>2Q'13</v>
          </cell>
          <cell r="Y4" t="str">
            <v>2Q'13</v>
          </cell>
          <cell r="Z4" t="str">
            <v>3Q'13</v>
          </cell>
          <cell r="AA4" t="str">
            <v>3Q'13</v>
          </cell>
          <cell r="AB4" t="str">
            <v>3Q'13</v>
          </cell>
          <cell r="AC4" t="str">
            <v>4Q'13</v>
          </cell>
          <cell r="AD4" t="str">
            <v>4Q'13</v>
          </cell>
          <cell r="AE4" t="str">
            <v>4Q'13</v>
          </cell>
          <cell r="AF4" t="str">
            <v>1Q'14</v>
          </cell>
          <cell r="AG4" t="str">
            <v>1Q'14</v>
          </cell>
          <cell r="AH4" t="str">
            <v>1Q'14</v>
          </cell>
          <cell r="AI4" t="str">
            <v>2Q'14</v>
          </cell>
          <cell r="AJ4" t="str">
            <v>2Q'14</v>
          </cell>
          <cell r="AK4" t="str">
            <v>2Q'14</v>
          </cell>
          <cell r="AL4" t="str">
            <v>3Q'14</v>
          </cell>
          <cell r="AM4" t="str">
            <v>3Q'14</v>
          </cell>
          <cell r="AN4" t="str">
            <v>3Q'14</v>
          </cell>
          <cell r="AO4" t="str">
            <v>4Q'14</v>
          </cell>
          <cell r="AP4" t="str">
            <v>4Q'14</v>
          </cell>
          <cell r="AQ4" t="str">
            <v>4Q'14</v>
          </cell>
          <cell r="AR4" t="str">
            <v>1Q'15</v>
          </cell>
          <cell r="AS4" t="str">
            <v>1Q'15</v>
          </cell>
          <cell r="AT4" t="str">
            <v>1Q'15</v>
          </cell>
          <cell r="AU4" t="str">
            <v>2Q'15</v>
          </cell>
          <cell r="AV4" t="str">
            <v>2Q'15</v>
          </cell>
          <cell r="AW4" t="str">
            <v>2Q'15</v>
          </cell>
          <cell r="AX4" t="str">
            <v>3Q'15</v>
          </cell>
          <cell r="AY4" t="str">
            <v>3Q'15</v>
          </cell>
          <cell r="AZ4" t="str">
            <v>3Q'15</v>
          </cell>
          <cell r="BA4" t="str">
            <v>4Q'15</v>
          </cell>
          <cell r="BB4" t="str">
            <v>4Q'15</v>
          </cell>
          <cell r="BC4" t="str">
            <v>4Q'15</v>
          </cell>
          <cell r="BD4" t="str">
            <v>1Q'16</v>
          </cell>
          <cell r="BE4" t="str">
            <v>1Q'16</v>
          </cell>
          <cell r="BF4" t="str">
            <v>1Q'16</v>
          </cell>
          <cell r="BG4" t="str">
            <v>2Q'16</v>
          </cell>
          <cell r="BH4" t="str">
            <v>2Q'16</v>
          </cell>
          <cell r="BI4" t="str">
            <v>2Q'16</v>
          </cell>
          <cell r="BJ4" t="str">
            <v>3Q'16</v>
          </cell>
          <cell r="BK4" t="str">
            <v>3Q'16</v>
          </cell>
          <cell r="BL4" t="str">
            <v>3Q'16</v>
          </cell>
          <cell r="BM4" t="str">
            <v>4Q'16</v>
          </cell>
          <cell r="BN4" t="str">
            <v>4Q'16</v>
          </cell>
          <cell r="BO4" t="str">
            <v>4Q'16</v>
          </cell>
        </row>
        <row r="5">
          <cell r="C5" t="str">
            <v>Days per Period</v>
          </cell>
          <cell r="H5">
            <v>31</v>
          </cell>
          <cell r="I5">
            <v>29</v>
          </cell>
          <cell r="J5">
            <v>31</v>
          </cell>
          <cell r="K5">
            <v>30</v>
          </cell>
          <cell r="L5">
            <v>31</v>
          </cell>
          <cell r="M5">
            <v>30</v>
          </cell>
          <cell r="N5">
            <v>31</v>
          </cell>
          <cell r="O5">
            <v>31</v>
          </cell>
          <cell r="P5">
            <v>30</v>
          </cell>
          <cell r="Q5">
            <v>31</v>
          </cell>
          <cell r="R5">
            <v>30</v>
          </cell>
          <cell r="S5">
            <v>31</v>
          </cell>
          <cell r="T5">
            <v>31</v>
          </cell>
          <cell r="U5">
            <v>28</v>
          </cell>
          <cell r="V5">
            <v>31</v>
          </cell>
          <cell r="W5">
            <v>30</v>
          </cell>
          <cell r="X5">
            <v>31</v>
          </cell>
          <cell r="Y5">
            <v>30</v>
          </cell>
          <cell r="Z5">
            <v>31</v>
          </cell>
          <cell r="AA5">
            <v>31</v>
          </cell>
          <cell r="AB5">
            <v>30</v>
          </cell>
          <cell r="AC5">
            <v>31</v>
          </cell>
          <cell r="AD5">
            <v>30</v>
          </cell>
          <cell r="AE5">
            <v>31</v>
          </cell>
          <cell r="AF5">
            <v>31</v>
          </cell>
          <cell r="AG5">
            <v>28</v>
          </cell>
          <cell r="AH5">
            <v>31</v>
          </cell>
          <cell r="AI5">
            <v>30</v>
          </cell>
          <cell r="AJ5">
            <v>31</v>
          </cell>
          <cell r="AK5">
            <v>30</v>
          </cell>
          <cell r="AL5">
            <v>31</v>
          </cell>
          <cell r="AM5">
            <v>31</v>
          </cell>
          <cell r="AN5">
            <v>30</v>
          </cell>
          <cell r="AO5">
            <v>31</v>
          </cell>
          <cell r="AP5">
            <v>30</v>
          </cell>
          <cell r="AQ5">
            <v>31</v>
          </cell>
          <cell r="AR5">
            <v>31</v>
          </cell>
          <cell r="AS5">
            <v>28</v>
          </cell>
          <cell r="AT5">
            <v>31</v>
          </cell>
          <cell r="AU5">
            <v>30</v>
          </cell>
          <cell r="AV5">
            <v>31</v>
          </cell>
          <cell r="AW5">
            <v>30</v>
          </cell>
          <cell r="AX5">
            <v>31</v>
          </cell>
          <cell r="AY5">
            <v>31</v>
          </cell>
          <cell r="AZ5">
            <v>30</v>
          </cell>
          <cell r="BA5">
            <v>31</v>
          </cell>
          <cell r="BB5">
            <v>30</v>
          </cell>
          <cell r="BC5">
            <v>31</v>
          </cell>
          <cell r="BD5">
            <v>31</v>
          </cell>
          <cell r="BE5">
            <v>29</v>
          </cell>
          <cell r="BF5">
            <v>31</v>
          </cell>
          <cell r="BG5">
            <v>30</v>
          </cell>
          <cell r="BH5">
            <v>31</v>
          </cell>
          <cell r="BI5">
            <v>30</v>
          </cell>
          <cell r="BJ5">
            <v>31</v>
          </cell>
          <cell r="BK5">
            <v>31</v>
          </cell>
          <cell r="BL5">
            <v>30</v>
          </cell>
          <cell r="BM5">
            <v>31</v>
          </cell>
          <cell r="BN5">
            <v>30</v>
          </cell>
          <cell r="BO5">
            <v>31</v>
          </cell>
        </row>
        <row r="6">
          <cell r="C6" t="str">
            <v>($ in millions)</v>
          </cell>
          <cell r="G6">
            <v>40908</v>
          </cell>
          <cell r="H6">
            <v>40939</v>
          </cell>
          <cell r="I6">
            <v>40968</v>
          </cell>
          <cell r="J6">
            <v>40999</v>
          </cell>
          <cell r="K6">
            <v>41029</v>
          </cell>
          <cell r="L6">
            <v>41060</v>
          </cell>
          <cell r="M6">
            <v>41090</v>
          </cell>
          <cell r="N6">
            <v>41121</v>
          </cell>
          <cell r="O6">
            <v>41152</v>
          </cell>
          <cell r="P6">
            <v>41182</v>
          </cell>
          <cell r="Q6">
            <v>41213</v>
          </cell>
          <cell r="R6">
            <v>41243</v>
          </cell>
          <cell r="S6">
            <v>41274</v>
          </cell>
          <cell r="T6">
            <v>41305</v>
          </cell>
          <cell r="U6">
            <v>41333</v>
          </cell>
          <cell r="V6">
            <v>41364</v>
          </cell>
          <cell r="W6">
            <v>41394</v>
          </cell>
          <cell r="X6">
            <v>41425</v>
          </cell>
          <cell r="Y6">
            <v>41455</v>
          </cell>
          <cell r="Z6">
            <v>41486</v>
          </cell>
          <cell r="AA6">
            <v>41517</v>
          </cell>
          <cell r="AB6">
            <v>41547</v>
          </cell>
          <cell r="AC6">
            <v>41578</v>
          </cell>
          <cell r="AD6">
            <v>41608</v>
          </cell>
          <cell r="AE6">
            <v>41639</v>
          </cell>
          <cell r="AF6">
            <v>41670</v>
          </cell>
          <cell r="AG6">
            <v>41698</v>
          </cell>
          <cell r="AH6">
            <v>41729</v>
          </cell>
          <cell r="AI6">
            <v>41759</v>
          </cell>
          <cell r="AJ6">
            <v>41790</v>
          </cell>
          <cell r="AK6">
            <v>41820</v>
          </cell>
          <cell r="AL6">
            <v>41851</v>
          </cell>
          <cell r="AM6">
            <v>41882</v>
          </cell>
          <cell r="AN6">
            <v>41912</v>
          </cell>
          <cell r="AO6">
            <v>41943</v>
          </cell>
          <cell r="AP6">
            <v>41973</v>
          </cell>
          <cell r="AQ6">
            <v>42004</v>
          </cell>
          <cell r="AR6">
            <v>42035</v>
          </cell>
          <cell r="AS6">
            <v>42063</v>
          </cell>
          <cell r="AT6">
            <v>42094</v>
          </cell>
          <cell r="AU6">
            <v>42124</v>
          </cell>
          <cell r="AV6">
            <v>42155</v>
          </cell>
          <cell r="AW6">
            <v>42185</v>
          </cell>
          <cell r="AX6">
            <v>42216</v>
          </cell>
          <cell r="AY6">
            <v>42247</v>
          </cell>
          <cell r="AZ6">
            <v>42277</v>
          </cell>
          <cell r="BA6">
            <v>42308</v>
          </cell>
          <cell r="BB6">
            <v>42338</v>
          </cell>
          <cell r="BC6">
            <v>42369</v>
          </cell>
          <cell r="BD6">
            <v>42400</v>
          </cell>
          <cell r="BE6">
            <v>42429</v>
          </cell>
          <cell r="BF6">
            <v>42460</v>
          </cell>
          <cell r="BG6">
            <v>42490</v>
          </cell>
          <cell r="BH6">
            <v>42521</v>
          </cell>
          <cell r="BI6">
            <v>42551</v>
          </cell>
          <cell r="BJ6">
            <v>42582</v>
          </cell>
          <cell r="BK6">
            <v>42613</v>
          </cell>
          <cell r="BL6">
            <v>42643</v>
          </cell>
          <cell r="BM6">
            <v>42674</v>
          </cell>
          <cell r="BN6">
            <v>42704</v>
          </cell>
          <cell r="BO6">
            <v>42735</v>
          </cell>
        </row>
        <row r="9">
          <cell r="C9" t="str">
            <v>Income Statement</v>
          </cell>
        </row>
        <row r="11">
          <cell r="C11" t="str">
            <v>Operating Revenues</v>
          </cell>
        </row>
        <row r="12">
          <cell r="C12" t="str">
            <v>Oil Sales</v>
          </cell>
          <cell r="H12">
            <v>0</v>
          </cell>
          <cell r="I12">
            <v>0</v>
          </cell>
          <cell r="J12">
            <v>0</v>
          </cell>
          <cell r="K12">
            <v>7.2848454411333785</v>
          </cell>
          <cell r="L12">
            <v>7.7057272497020692</v>
          </cell>
          <cell r="M12">
            <v>6.7649880469856507</v>
          </cell>
          <cell r="N12">
            <v>12.738493870729643</v>
          </cell>
          <cell r="O12">
            <v>31.002963217127654</v>
          </cell>
          <cell r="P12">
            <v>34.889434105024719</v>
          </cell>
          <cell r="Q12">
            <v>38.846016488017518</v>
          </cell>
          <cell r="R12">
            <v>43.059758811351522</v>
          </cell>
          <cell r="S12">
            <v>47.787987780523572</v>
          </cell>
          <cell r="T12">
            <v>50.797648943144864</v>
          </cell>
          <cell r="U12">
            <v>55.715178552296535</v>
          </cell>
          <cell r="V12">
            <v>61.742973503718538</v>
          </cell>
          <cell r="W12">
            <v>67.823064907704321</v>
          </cell>
          <cell r="X12">
            <v>74.728097272479118</v>
          </cell>
          <cell r="Y12">
            <v>79.434576071442763</v>
          </cell>
          <cell r="Z12">
            <v>84.394810225997901</v>
          </cell>
          <cell r="AA12">
            <v>89.950040248820429</v>
          </cell>
          <cell r="AB12">
            <v>93.815909825587894</v>
          </cell>
          <cell r="AC12">
            <v>98.409002364917541</v>
          </cell>
          <cell r="AD12">
            <v>102.37029984538768</v>
          </cell>
          <cell r="AE12">
            <v>107.07194986900477</v>
          </cell>
          <cell r="AF12">
            <v>111.34460292450703</v>
          </cell>
          <cell r="AG12">
            <v>115.52804368341104</v>
          </cell>
          <cell r="AH12">
            <v>120.58756314518251</v>
          </cell>
          <cell r="AI12">
            <v>126.88110105470153</v>
          </cell>
          <cell r="AJ12">
            <v>134.81584494002254</v>
          </cell>
          <cell r="AK12">
            <v>140.82439872858077</v>
          </cell>
          <cell r="AL12">
            <v>147.09891224858407</v>
          </cell>
          <cell r="AM12">
            <v>152.80149716384082</v>
          </cell>
          <cell r="AN12">
            <v>157.89652785309639</v>
          </cell>
          <cell r="AO12">
            <v>163.81082084515938</v>
          </cell>
          <cell r="AP12">
            <v>169.45529833608398</v>
          </cell>
          <cell r="AQ12">
            <v>175.17823759434086</v>
          </cell>
          <cell r="AR12">
            <v>175.04046913707819</v>
          </cell>
          <cell r="AS12">
            <v>186.41661354127771</v>
          </cell>
          <cell r="AT12">
            <v>181.0714410968574</v>
          </cell>
          <cell r="AU12">
            <v>190.45517084689106</v>
          </cell>
          <cell r="AV12">
            <v>198.11979372177754</v>
          </cell>
          <cell r="AW12">
            <v>210.96432855280389</v>
          </cell>
          <cell r="AX12">
            <v>216.24534496723163</v>
          </cell>
          <cell r="AY12">
            <v>224.96251550150996</v>
          </cell>
          <cell r="AZ12">
            <v>231.18953240846821</v>
          </cell>
          <cell r="BA12">
            <v>236.01577562807705</v>
          </cell>
          <cell r="BB12">
            <v>243.09796040805892</v>
          </cell>
          <cell r="BC12">
            <v>248.12377099116031</v>
          </cell>
          <cell r="BD12">
            <v>256.78859476492869</v>
          </cell>
          <cell r="BE12">
            <v>261.55327969580998</v>
          </cell>
          <cell r="BF12">
            <v>266.12034585968166</v>
          </cell>
          <cell r="BG12">
            <v>270.66150283016111</v>
          </cell>
          <cell r="BH12">
            <v>275.29195153920773</v>
          </cell>
          <cell r="BI12">
            <v>281.90779617073275</v>
          </cell>
          <cell r="BJ12">
            <v>285.91825430251572</v>
          </cell>
          <cell r="BK12">
            <v>289.54987929303724</v>
          </cell>
          <cell r="BL12">
            <v>293.40822333965912</v>
          </cell>
          <cell r="BM12">
            <v>297.14909820253905</v>
          </cell>
          <cell r="BN12">
            <v>300.59663878172699</v>
          </cell>
          <cell r="BO12">
            <v>304.27410388331737</v>
          </cell>
        </row>
        <row r="13">
          <cell r="C13" t="str">
            <v>Natural Gas Sales</v>
          </cell>
          <cell r="H13">
            <v>0</v>
          </cell>
          <cell r="I13">
            <v>0</v>
          </cell>
          <cell r="J13">
            <v>0</v>
          </cell>
          <cell r="K13">
            <v>0.38566708815468581</v>
          </cell>
          <cell r="L13">
            <v>0.56473943643732261</v>
          </cell>
          <cell r="M13">
            <v>0.47263424838290624</v>
          </cell>
          <cell r="N13">
            <v>0.61702862016451754</v>
          </cell>
          <cell r="O13">
            <v>2.0912372407281019</v>
          </cell>
          <cell r="P13">
            <v>2.539951394169087</v>
          </cell>
          <cell r="Q13">
            <v>2.988074715116515</v>
          </cell>
          <cell r="R13">
            <v>3.5638473500175736</v>
          </cell>
          <cell r="S13">
            <v>4.2071122796730984</v>
          </cell>
          <cell r="T13">
            <v>5.2288915953862896</v>
          </cell>
          <cell r="U13">
            <v>5.7213712785943382</v>
          </cell>
          <cell r="V13">
            <v>6.2777045483726415</v>
          </cell>
          <cell r="W13">
            <v>7.0550488615157043</v>
          </cell>
          <cell r="X13">
            <v>8.2667706170124919</v>
          </cell>
          <cell r="Y13">
            <v>8.87146269488888</v>
          </cell>
          <cell r="Z13">
            <v>9.541154369982749</v>
          </cell>
          <cell r="AA13">
            <v>10.915438829041694</v>
          </cell>
          <cell r="AB13">
            <v>11.353781940962335</v>
          </cell>
          <cell r="AC13">
            <v>12.015293056381267</v>
          </cell>
          <cell r="AD13">
            <v>13.05888614497561</v>
          </cell>
          <cell r="AE13">
            <v>14.789273925126551</v>
          </cell>
          <cell r="AF13">
            <v>16.424857058874366</v>
          </cell>
          <cell r="AG13">
            <v>17.29354185706606</v>
          </cell>
          <cell r="AH13">
            <v>18.058156204008608</v>
          </cell>
          <cell r="AI13">
            <v>18.401352252579418</v>
          </cell>
          <cell r="AJ13">
            <v>19.594808298608697</v>
          </cell>
          <cell r="AK13">
            <v>20.620575916017209</v>
          </cell>
          <cell r="AL13">
            <v>21.727761058230122</v>
          </cell>
          <cell r="AM13">
            <v>22.743040903634306</v>
          </cell>
          <cell r="AN13">
            <v>23.460278303170927</v>
          </cell>
          <cell r="AO13">
            <v>24.426878321567479</v>
          </cell>
          <cell r="AP13">
            <v>26.072659242829555</v>
          </cell>
          <cell r="AQ13">
            <v>28.376366810179469</v>
          </cell>
          <cell r="AR13">
            <v>28.844811748152569</v>
          </cell>
          <cell r="AS13">
            <v>31.236615340835399</v>
          </cell>
          <cell r="AT13">
            <v>29.999307226686973</v>
          </cell>
          <cell r="AU13">
            <v>29.999545089667677</v>
          </cell>
          <cell r="AV13">
            <v>31.6432451258211</v>
          </cell>
          <cell r="AW13">
            <v>34.591190927971205</v>
          </cell>
          <cell r="AX13">
            <v>35.836908777072296</v>
          </cell>
          <cell r="AY13">
            <v>37.832237220702439</v>
          </cell>
          <cell r="AZ13">
            <v>39.113913843699983</v>
          </cell>
          <cell r="BA13">
            <v>40.176835358277302</v>
          </cell>
          <cell r="BB13">
            <v>42.705174210115416</v>
          </cell>
          <cell r="BC13">
            <v>45.187226722214803</v>
          </cell>
          <cell r="BD13">
            <v>47.610671621832068</v>
          </cell>
          <cell r="BE13">
            <v>48.059214418357641</v>
          </cell>
          <cell r="BF13">
            <v>48.020457299396483</v>
          </cell>
          <cell r="BG13">
            <v>46.694080478011912</v>
          </cell>
          <cell r="BH13">
            <v>47.658115767592875</v>
          </cell>
          <cell r="BI13">
            <v>48.735036129717336</v>
          </cell>
          <cell r="BJ13">
            <v>49.855830246487272</v>
          </cell>
          <cell r="BK13">
            <v>50.795067185538393</v>
          </cell>
          <cell r="BL13">
            <v>51.532365264015951</v>
          </cell>
          <cell r="BM13">
            <v>52.658156307708971</v>
          </cell>
          <cell r="BN13">
            <v>54.433346821976194</v>
          </cell>
          <cell r="BO13">
            <v>57.400378974112371</v>
          </cell>
        </row>
        <row r="14">
          <cell r="C14" t="str">
            <v>Natural Gas Liquids Sales</v>
          </cell>
          <cell r="H14">
            <v>0</v>
          </cell>
          <cell r="I14">
            <v>0</v>
          </cell>
          <cell r="J14">
            <v>0</v>
          </cell>
          <cell r="K14">
            <v>0.5677306593020971</v>
          </cell>
          <cell r="L14">
            <v>0.63355290749098192</v>
          </cell>
          <cell r="M14">
            <v>0.5163367525215028</v>
          </cell>
          <cell r="N14">
            <v>0.86858903874734394</v>
          </cell>
          <cell r="O14">
            <v>2.2981048142354239</v>
          </cell>
          <cell r="P14">
            <v>2.7467561519362524</v>
          </cell>
          <cell r="Q14">
            <v>2.8468390917433104</v>
          </cell>
          <cell r="R14">
            <v>3.3309887803118219</v>
          </cell>
          <cell r="S14">
            <v>3.4366466568556961</v>
          </cell>
          <cell r="T14">
            <v>4.4712888196043563</v>
          </cell>
          <cell r="U14">
            <v>4.9499407877051143</v>
          </cell>
          <cell r="V14">
            <v>5.54012387042106</v>
          </cell>
          <cell r="W14">
            <v>6.688375524807701</v>
          </cell>
          <cell r="X14">
            <v>7.6799983404014363</v>
          </cell>
          <cell r="Y14">
            <v>8.3095399234090159</v>
          </cell>
          <cell r="Z14">
            <v>8.9548853276794134</v>
          </cell>
          <cell r="AA14">
            <v>10.187157563972884</v>
          </cell>
          <cell r="AB14">
            <v>10.81352554747656</v>
          </cell>
          <cell r="AC14">
            <v>11.478594524502331</v>
          </cell>
          <cell r="AD14">
            <v>12.188892319883115</v>
          </cell>
          <cell r="AE14">
            <v>13.0942850214331</v>
          </cell>
          <cell r="AF14">
            <v>13.919090802858895</v>
          </cell>
          <cell r="AG14">
            <v>14.719553824384016</v>
          </cell>
          <cell r="AH14">
            <v>15.524015743680751</v>
          </cell>
          <cell r="AI14">
            <v>16.55360200228397</v>
          </cell>
          <cell r="AJ14">
            <v>17.60977290022451</v>
          </cell>
          <cell r="AK14">
            <v>18.426922054016142</v>
          </cell>
          <cell r="AL14">
            <v>19.24459451500293</v>
          </cell>
          <cell r="AM14">
            <v>20.04807307157828</v>
          </cell>
          <cell r="AN14">
            <v>20.703484640446156</v>
          </cell>
          <cell r="AO14">
            <v>21.389379747988084</v>
          </cell>
          <cell r="AP14">
            <v>22.429894738515795</v>
          </cell>
          <cell r="AQ14">
            <v>23.408865655223675</v>
          </cell>
          <cell r="AR14">
            <v>23.646668092937709</v>
          </cell>
          <cell r="AS14">
            <v>25.657078630626071</v>
          </cell>
          <cell r="AT14">
            <v>25.043273161478936</v>
          </cell>
          <cell r="AU14">
            <v>26.273912338675665</v>
          </cell>
          <cell r="AV14">
            <v>27.654370914435948</v>
          </cell>
          <cell r="AW14">
            <v>30.042609135079552</v>
          </cell>
          <cell r="AX14">
            <v>30.874119598155392</v>
          </cell>
          <cell r="AY14">
            <v>32.189419229861798</v>
          </cell>
          <cell r="AZ14">
            <v>33.415984567645829</v>
          </cell>
          <cell r="BA14">
            <v>34.072260375514496</v>
          </cell>
          <cell r="BB14">
            <v>35.60698721315395</v>
          </cell>
          <cell r="BC14">
            <v>36.077204157946667</v>
          </cell>
          <cell r="BD14">
            <v>37.38985004700865</v>
          </cell>
          <cell r="BE14">
            <v>37.908083971810584</v>
          </cell>
          <cell r="BF14">
            <v>38.474892347903129</v>
          </cell>
          <cell r="BG14">
            <v>39.027856035815518</v>
          </cell>
          <cell r="BH14">
            <v>39.634732623109599</v>
          </cell>
          <cell r="BI14">
            <v>40.268852786504475</v>
          </cell>
          <cell r="BJ14">
            <v>40.819036359347351</v>
          </cell>
          <cell r="BK14">
            <v>41.352959193864471</v>
          </cell>
          <cell r="BL14">
            <v>41.882443915978818</v>
          </cell>
          <cell r="BM14">
            <v>42.407111286507373</v>
          </cell>
          <cell r="BN14">
            <v>42.898609690137128</v>
          </cell>
          <cell r="BO14">
            <v>43.391437711591401</v>
          </cell>
        </row>
        <row r="15">
          <cell r="C15" t="str">
            <v>Other</v>
          </cell>
          <cell r="G15">
            <v>4.6731496020316742E-3</v>
          </cell>
          <cell r="H15">
            <v>0</v>
          </cell>
          <cell r="I15">
            <v>0</v>
          </cell>
          <cell r="J15">
            <v>0</v>
          </cell>
          <cell r="K15">
            <v>3.8498542878200259E-2</v>
          </cell>
          <cell r="L15">
            <v>4.1609815620456007E-2</v>
          </cell>
          <cell r="M15">
            <v>3.6235410638817335E-2</v>
          </cell>
          <cell r="N15">
            <v>6.647140113399834E-2</v>
          </cell>
          <cell r="O15">
            <v>0.16539353729725642</v>
          </cell>
          <cell r="P15">
            <v>0.18774912036814662</v>
          </cell>
          <cell r="Q15">
            <v>0.20880067162591107</v>
          </cell>
          <cell r="R15">
            <v>0.23344529547136966</v>
          </cell>
          <cell r="S15">
            <v>0.25904084511071379</v>
          </cell>
          <cell r="T15">
            <v>0.28271540718875104</v>
          </cell>
          <cell r="U15">
            <v>0.31023400221457131</v>
          </cell>
          <cell r="V15">
            <v>0.34376063222931891</v>
          </cell>
          <cell r="W15">
            <v>0.38117240698350646</v>
          </cell>
          <cell r="X15">
            <v>0.42373721503650003</v>
          </cell>
          <cell r="Y15">
            <v>0.45149905310402144</v>
          </cell>
          <cell r="Z15">
            <v>0.48082433437345273</v>
          </cell>
          <cell r="AA15">
            <v>0.51896558472735943</v>
          </cell>
          <cell r="AB15">
            <v>0.54200692583339749</v>
          </cell>
          <cell r="AC15">
            <v>0.56967044163673153</v>
          </cell>
          <cell r="AD15">
            <v>0.59637837186757503</v>
          </cell>
          <cell r="AE15">
            <v>0.63066728231343705</v>
          </cell>
          <cell r="AF15">
            <v>0.6621317947191635</v>
          </cell>
          <cell r="AG15">
            <v>0.68948181670620046</v>
          </cell>
          <cell r="AH15">
            <v>0.72045823619458293</v>
          </cell>
          <cell r="AI15">
            <v>0.75628409746426939</v>
          </cell>
          <cell r="AJ15">
            <v>0.80387718595211277</v>
          </cell>
          <cell r="AK15">
            <v>0.84056828247381099</v>
          </cell>
          <cell r="AL15">
            <v>0.87888517037511704</v>
          </cell>
          <cell r="AM15">
            <v>0.91403353290480338</v>
          </cell>
          <cell r="AN15">
            <v>0.9442579675230659</v>
          </cell>
          <cell r="AO15">
            <v>0.97961870040536247</v>
          </cell>
          <cell r="AP15">
            <v>1.0185496508168734</v>
          </cell>
          <cell r="AQ15">
            <v>1.0606342497854204</v>
          </cell>
          <cell r="AR15">
            <v>1.0632908368168192</v>
          </cell>
          <cell r="AS15">
            <v>1.1370254667233615</v>
          </cell>
          <cell r="AT15">
            <v>1.1033961455368348</v>
          </cell>
          <cell r="AU15">
            <v>1.1529997910342324</v>
          </cell>
          <cell r="AV15">
            <v>1.2029500659854764</v>
          </cell>
          <cell r="AW15">
            <v>1.2879112850618553</v>
          </cell>
          <cell r="AX15">
            <v>1.3222974634776394</v>
          </cell>
          <cell r="AY15">
            <v>1.3785051657634784</v>
          </cell>
          <cell r="AZ15">
            <v>1.4193263372649005</v>
          </cell>
          <cell r="BA15">
            <v>1.4499141601291259</v>
          </cell>
          <cell r="BB15">
            <v>1.5019975829250238</v>
          </cell>
          <cell r="BC15">
            <v>1.5392803444888961</v>
          </cell>
          <cell r="BD15">
            <v>1.5972316734412273</v>
          </cell>
          <cell r="BE15">
            <v>1.6240156511803063</v>
          </cell>
          <cell r="BF15">
            <v>1.6478258971285713</v>
          </cell>
          <cell r="BG15">
            <v>1.6654331277410395</v>
          </cell>
          <cell r="BH15">
            <v>1.6944130134951942</v>
          </cell>
          <cell r="BI15">
            <v>1.7333257935529993</v>
          </cell>
          <cell r="BJ15">
            <v>1.7598759931007235</v>
          </cell>
          <cell r="BK15">
            <v>1.783731415989487</v>
          </cell>
          <cell r="BL15">
            <v>1.8076819004759057</v>
          </cell>
          <cell r="BM15">
            <v>1.8328764074342128</v>
          </cell>
          <cell r="BN15">
            <v>1.859579856734433</v>
          </cell>
          <cell r="BO15">
            <v>1.8929336455037147</v>
          </cell>
        </row>
        <row r="16">
          <cell r="C16" t="str">
            <v>Total Operating Revenue</v>
          </cell>
          <cell r="H16">
            <v>9.1489999999999991</v>
          </cell>
          <cell r="I16">
            <v>8.4629999999999992</v>
          </cell>
          <cell r="J16">
            <v>9.2579999999999991</v>
          </cell>
          <cell r="K16">
            <v>8.2767417314683609</v>
          </cell>
          <cell r="L16">
            <v>8.9456294092508291</v>
          </cell>
          <cell r="M16">
            <v>7.7901944585288776</v>
          </cell>
          <cell r="N16">
            <v>14.290582930775503</v>
          </cell>
          <cell r="O16">
            <v>35.557698809388434</v>
          </cell>
          <cell r="P16">
            <v>40.363890771498205</v>
          </cell>
          <cell r="Q16">
            <v>44.889730966503258</v>
          </cell>
          <cell r="R16">
            <v>50.188040237152286</v>
          </cell>
          <cell r="S16">
            <v>55.690787562163074</v>
          </cell>
          <cell r="T16">
            <v>60.780544765324258</v>
          </cell>
          <cell r="U16">
            <v>66.696724620810556</v>
          </cell>
          <cell r="V16">
            <v>73.90456255474156</v>
          </cell>
          <cell r="W16">
            <v>81.947661701011228</v>
          </cell>
          <cell r="X16">
            <v>91.098603444929552</v>
          </cell>
          <cell r="Y16">
            <v>97.067077742844674</v>
          </cell>
          <cell r="Z16">
            <v>103.37167425803351</v>
          </cell>
          <cell r="AA16">
            <v>111.57160222656236</v>
          </cell>
          <cell r="AB16">
            <v>116.52522423986018</v>
          </cell>
          <cell r="AC16">
            <v>122.47256038743787</v>
          </cell>
          <cell r="AD16">
            <v>128.21445668211399</v>
          </cell>
          <cell r="AE16">
            <v>135.58617609787785</v>
          </cell>
          <cell r="AF16">
            <v>142.35068258095944</v>
          </cell>
          <cell r="AG16">
            <v>148.2306211815673</v>
          </cell>
          <cell r="AH16">
            <v>154.89019332906648</v>
          </cell>
          <cell r="AI16">
            <v>162.59233940702919</v>
          </cell>
          <cell r="AJ16">
            <v>172.82430332480786</v>
          </cell>
          <cell r="AK16">
            <v>180.71246498108792</v>
          </cell>
          <cell r="AL16">
            <v>188.95015299219224</v>
          </cell>
          <cell r="AM16">
            <v>196.50664467195818</v>
          </cell>
          <cell r="AN16">
            <v>203.00454876423655</v>
          </cell>
          <cell r="AO16">
            <v>210.60669761512028</v>
          </cell>
          <cell r="AP16">
            <v>218.97640196824622</v>
          </cell>
          <cell r="AQ16">
            <v>228.02410430952941</v>
          </cell>
          <cell r="AR16">
            <v>228.59523981498532</v>
          </cell>
          <cell r="AS16">
            <v>244.44733297946257</v>
          </cell>
          <cell r="AT16">
            <v>237.21741763056013</v>
          </cell>
          <cell r="AU16">
            <v>247.88162806626863</v>
          </cell>
          <cell r="AV16">
            <v>258.62035982802007</v>
          </cell>
          <cell r="AW16">
            <v>276.8860399009165</v>
          </cell>
          <cell r="AX16">
            <v>284.27867080593694</v>
          </cell>
          <cell r="AY16">
            <v>296.36267711783768</v>
          </cell>
          <cell r="AZ16">
            <v>305.13875715707894</v>
          </cell>
          <cell r="BA16">
            <v>311.71478552199795</v>
          </cell>
          <cell r="BB16">
            <v>322.91211941425331</v>
          </cell>
          <cell r="BC16">
            <v>330.92748221581064</v>
          </cell>
          <cell r="BD16">
            <v>343.38634810721067</v>
          </cell>
          <cell r="BE16">
            <v>349.14459373715846</v>
          </cell>
          <cell r="BF16">
            <v>354.26352140410984</v>
          </cell>
          <cell r="BG16">
            <v>358.04887247172962</v>
          </cell>
          <cell r="BH16">
            <v>364.27921294340541</v>
          </cell>
          <cell r="BI16">
            <v>372.64501088050753</v>
          </cell>
          <cell r="BJ16">
            <v>378.35299690145104</v>
          </cell>
          <cell r="BK16">
            <v>383.48163708842964</v>
          </cell>
          <cell r="BL16">
            <v>388.63071442012978</v>
          </cell>
          <cell r="BM16">
            <v>394.04724220418956</v>
          </cell>
          <cell r="BN16">
            <v>399.78817515057477</v>
          </cell>
          <cell r="BO16">
            <v>406.95885421452482</v>
          </cell>
        </row>
        <row r="17">
          <cell r="C17" t="str">
            <v>Realized Gains / (Losses) on Hedging Contracts</v>
          </cell>
          <cell r="H17">
            <v>0.28899999999999998</v>
          </cell>
          <cell r="I17">
            <v>-4.3999999999999997E-2</v>
          </cell>
          <cell r="J17">
            <v>0.33</v>
          </cell>
          <cell r="K17">
            <v>0.4733107708665617</v>
          </cell>
          <cell r="L17">
            <v>0.87752138383838418</v>
          </cell>
          <cell r="M17">
            <v>0.87209806734006745</v>
          </cell>
          <cell r="N17">
            <v>1.2419764747474749</v>
          </cell>
          <cell r="O17">
            <v>0.33845903030302982</v>
          </cell>
          <cell r="P17">
            <v>0.29660032323232277</v>
          </cell>
          <cell r="Q17">
            <v>0.26003101212121205</v>
          </cell>
          <cell r="R17">
            <v>0.17513377777777767</v>
          </cell>
          <cell r="S17">
            <v>7.6072777777777156E-2</v>
          </cell>
          <cell r="T17">
            <v>0.46970581712328852</v>
          </cell>
          <cell r="U17">
            <v>0.44631373356164433</v>
          </cell>
          <cell r="V17">
            <v>0.45703589383561638</v>
          </cell>
          <cell r="W17">
            <v>0.45833841780821938</v>
          </cell>
          <cell r="X17">
            <v>0.4695508171232885</v>
          </cell>
          <cell r="Y17">
            <v>0.47268424315068502</v>
          </cell>
          <cell r="Z17">
            <v>0.48939567808219203</v>
          </cell>
          <cell r="AA17">
            <v>0.50496183219178126</v>
          </cell>
          <cell r="AB17">
            <v>0.51379943150684926</v>
          </cell>
          <cell r="AC17">
            <v>0.53083916917808305</v>
          </cell>
          <cell r="AD17">
            <v>0.53276029109589085</v>
          </cell>
          <cell r="AE17">
            <v>-2.1756079541095885</v>
          </cell>
          <cell r="AF17">
            <v>9.6960780821917641E-2</v>
          </cell>
          <cell r="AG17">
            <v>9.2741753424657583E-2</v>
          </cell>
          <cell r="AH17">
            <v>0.10839595890410951</v>
          </cell>
          <cell r="AI17">
            <v>0.11020191780821921</v>
          </cell>
          <cell r="AJ17">
            <v>0.11887820547945194</v>
          </cell>
          <cell r="AK17">
            <v>0.11988493150684937</v>
          </cell>
          <cell r="AL17">
            <v>0.12912221917808223</v>
          </cell>
          <cell r="AM17">
            <v>0.13412510958904098</v>
          </cell>
          <cell r="AN17">
            <v>0.13371780821917803</v>
          </cell>
          <cell r="AO17">
            <v>0.14103386301369866</v>
          </cell>
          <cell r="AP17">
            <v>0.13855931506849328</v>
          </cell>
          <cell r="AQ17">
            <v>0.14484558904109585</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row>
        <row r="18">
          <cell r="C18" t="str">
            <v>Total Revenue</v>
          </cell>
          <cell r="H18">
            <v>9.4379999999999988</v>
          </cell>
          <cell r="I18">
            <v>8.4189999999999987</v>
          </cell>
          <cell r="J18">
            <v>9.5879999999999992</v>
          </cell>
          <cell r="K18">
            <v>8.7500525023349223</v>
          </cell>
          <cell r="L18">
            <v>9.8231507930892139</v>
          </cell>
          <cell r="M18">
            <v>8.6622925258689456</v>
          </cell>
          <cell r="N18">
            <v>15.532559405522978</v>
          </cell>
          <cell r="O18">
            <v>35.896157839691462</v>
          </cell>
          <cell r="P18">
            <v>40.660491094730531</v>
          </cell>
          <cell r="Q18">
            <v>45.149761978624468</v>
          </cell>
          <cell r="R18">
            <v>50.363174014930067</v>
          </cell>
          <cell r="S18">
            <v>55.766860339940848</v>
          </cell>
          <cell r="T18">
            <v>61.250250582447549</v>
          </cell>
          <cell r="U18">
            <v>67.143038354372194</v>
          </cell>
          <cell r="V18">
            <v>74.361598448577169</v>
          </cell>
          <cell r="W18">
            <v>82.406000118819449</v>
          </cell>
          <cell r="X18">
            <v>91.568154262052843</v>
          </cell>
          <cell r="Y18">
            <v>97.539761985995355</v>
          </cell>
          <cell r="Z18">
            <v>103.8610699361157</v>
          </cell>
          <cell r="AA18">
            <v>112.07656405875414</v>
          </cell>
          <cell r="AB18">
            <v>117.03902367136703</v>
          </cell>
          <cell r="AC18">
            <v>123.00339955661595</v>
          </cell>
          <cell r="AD18">
            <v>128.74721697320987</v>
          </cell>
          <cell r="AE18">
            <v>133.41056814376827</v>
          </cell>
          <cell r="AF18">
            <v>142.44764336178136</v>
          </cell>
          <cell r="AG18">
            <v>148.32336293499196</v>
          </cell>
          <cell r="AH18">
            <v>154.99858928797059</v>
          </cell>
          <cell r="AI18">
            <v>162.7025413248374</v>
          </cell>
          <cell r="AJ18">
            <v>172.94318153028732</v>
          </cell>
          <cell r="AK18">
            <v>180.83234991259476</v>
          </cell>
          <cell r="AL18">
            <v>189.07927521137032</v>
          </cell>
          <cell r="AM18">
            <v>196.64076978154722</v>
          </cell>
          <cell r="AN18">
            <v>203.13826657245573</v>
          </cell>
          <cell r="AO18">
            <v>210.74773147813397</v>
          </cell>
          <cell r="AP18">
            <v>219.11496128331473</v>
          </cell>
          <cell r="AQ18">
            <v>228.1689498985705</v>
          </cell>
          <cell r="AR18">
            <v>228.59523981498532</v>
          </cell>
          <cell r="AS18">
            <v>244.44733297946257</v>
          </cell>
          <cell r="AT18">
            <v>237.21741763056013</v>
          </cell>
          <cell r="AU18">
            <v>247.88162806626863</v>
          </cell>
          <cell r="AV18">
            <v>258.62035982802007</v>
          </cell>
          <cell r="AW18">
            <v>276.8860399009165</v>
          </cell>
          <cell r="AX18">
            <v>284.27867080593694</v>
          </cell>
          <cell r="AY18">
            <v>296.36267711783768</v>
          </cell>
          <cell r="AZ18">
            <v>305.13875715707894</v>
          </cell>
          <cell r="BA18">
            <v>311.71478552199795</v>
          </cell>
          <cell r="BB18">
            <v>322.91211941425331</v>
          </cell>
          <cell r="BC18">
            <v>330.92748221581064</v>
          </cell>
          <cell r="BD18">
            <v>343.38634810721067</v>
          </cell>
          <cell r="BE18">
            <v>349.14459373715846</v>
          </cell>
          <cell r="BF18">
            <v>354.26352140410984</v>
          </cell>
          <cell r="BG18">
            <v>358.04887247172962</v>
          </cell>
          <cell r="BH18">
            <v>364.27921294340541</v>
          </cell>
          <cell r="BI18">
            <v>372.64501088050753</v>
          </cell>
          <cell r="BJ18">
            <v>378.35299690145104</v>
          </cell>
          <cell r="BK18">
            <v>383.48163708842964</v>
          </cell>
          <cell r="BL18">
            <v>388.63071442012978</v>
          </cell>
          <cell r="BM18">
            <v>394.04724220418956</v>
          </cell>
          <cell r="BN18">
            <v>399.78817515057477</v>
          </cell>
          <cell r="BO18">
            <v>406.95885421452482</v>
          </cell>
        </row>
        <row r="20">
          <cell r="C20" t="str">
            <v>Operating Expenses</v>
          </cell>
        </row>
        <row r="21">
          <cell r="C21" t="str">
            <v>Production:</v>
          </cell>
        </row>
        <row r="22">
          <cell r="C22" t="str">
            <v>Lease Operating</v>
          </cell>
          <cell r="H22">
            <v>-2.964</v>
          </cell>
          <cell r="I22">
            <v>-2.71</v>
          </cell>
          <cell r="J22">
            <v>-2.9940000000000002</v>
          </cell>
          <cell r="K22">
            <v>-3.6419999999999999</v>
          </cell>
          <cell r="L22">
            <v>-2.9908350107632291</v>
          </cell>
          <cell r="M22">
            <v>-3.9881220291153507</v>
          </cell>
          <cell r="N22">
            <v>-2.1331593627832794</v>
          </cell>
          <cell r="O22">
            <v>-4.4915269005701308</v>
          </cell>
          <cell r="P22">
            <v>-4.5653857807526794</v>
          </cell>
          <cell r="Q22">
            <v>-4.6316323954175651</v>
          </cell>
          <cell r="R22">
            <v>-4.7306338429993326</v>
          </cell>
          <cell r="S22">
            <v>-4.812599499513631</v>
          </cell>
          <cell r="T22">
            <v>-4.686172011710708</v>
          </cell>
          <cell r="U22">
            <v>-4.741347631461867</v>
          </cell>
          <cell r="V22">
            <v>-4.7942649832835444</v>
          </cell>
          <cell r="W22">
            <v>-4.8665568510091575</v>
          </cell>
          <cell r="X22">
            <v>-4.9885708024057864</v>
          </cell>
          <cell r="Y22">
            <v>-5.057861782275018</v>
          </cell>
          <cell r="Z22">
            <v>-5.1417034956838394</v>
          </cell>
          <cell r="AA22">
            <v>-5.2238647007167032</v>
          </cell>
          <cell r="AB22">
            <v>-5.3020059163613169</v>
          </cell>
          <cell r="AC22">
            <v>-5.3884632002973012</v>
          </cell>
          <cell r="AD22">
            <v>-5.4996014323458295</v>
          </cell>
          <cell r="AE22">
            <v>-5.5842133154624625</v>
          </cell>
          <cell r="AF22">
            <v>-5.6596885110868929</v>
          </cell>
          <cell r="AG22">
            <v>-5.7640345497623171</v>
          </cell>
          <cell r="AH22">
            <v>-5.8426535248514719</v>
          </cell>
          <cell r="AI22">
            <v>-5.9390672382171488</v>
          </cell>
          <cell r="AJ22">
            <v>-6.0744320148128041</v>
          </cell>
          <cell r="AK22">
            <v>-6.1766075288664233</v>
          </cell>
          <cell r="AL22">
            <v>-6.3048699032639011</v>
          </cell>
          <cell r="AM22">
            <v>-6.4286329275821856</v>
          </cell>
          <cell r="AN22">
            <v>-6.5527240166413616</v>
          </cell>
          <cell r="AO22">
            <v>-6.6796251831470883</v>
          </cell>
          <cell r="AP22">
            <v>-6.8122300456395246</v>
          </cell>
          <cell r="AQ22">
            <v>-6.9383989725781792</v>
          </cell>
          <cell r="AR22">
            <v>-4.9072641504897003</v>
          </cell>
          <cell r="AS22">
            <v>-5.0901235651802654</v>
          </cell>
          <cell r="AT22">
            <v>-5.1429178094420172</v>
          </cell>
          <cell r="AU22">
            <v>-5.2921360185841984</v>
          </cell>
          <cell r="AV22">
            <v>-5.4418002427553835</v>
          </cell>
          <cell r="AW22">
            <v>-5.619288584296501</v>
          </cell>
          <cell r="AX22">
            <v>-5.7756783675376822</v>
          </cell>
          <cell r="AY22">
            <v>-5.9259829180683168</v>
          </cell>
          <cell r="AZ22">
            <v>-6.091815619835149</v>
          </cell>
          <cell r="BA22">
            <v>-6.2488907406344847</v>
          </cell>
          <cell r="BB22">
            <v>-6.4044068870472168</v>
          </cell>
          <cell r="BC22">
            <v>-6.5610207110200998</v>
          </cell>
          <cell r="BD22">
            <v>-6.7345678466003474</v>
          </cell>
          <cell r="BE22">
            <v>-6.8975311599258804</v>
          </cell>
          <cell r="BF22">
            <v>-7.0375185573367141</v>
          </cell>
          <cell r="BG22">
            <v>-7.1926063029943457</v>
          </cell>
          <cell r="BH22">
            <v>-7.3522771805926794</v>
          </cell>
          <cell r="BI22">
            <v>-7.5021536160034135</v>
          </cell>
          <cell r="BJ22">
            <v>-7.6669374621248458</v>
          </cell>
          <cell r="BK22">
            <v>-7.8094666402849802</v>
          </cell>
          <cell r="BL22">
            <v>-7.9735528862292124</v>
          </cell>
          <cell r="BM22">
            <v>-8.135808680850495</v>
          </cell>
          <cell r="BN22">
            <v>-8.2818311280481787</v>
          </cell>
          <cell r="BO22">
            <v>-8.4399755139941135</v>
          </cell>
        </row>
        <row r="23">
          <cell r="C23" t="str">
            <v>Taxes</v>
          </cell>
          <cell r="H23">
            <v>-0.55400000000000005</v>
          </cell>
          <cell r="I23">
            <v>-0.51100000000000001</v>
          </cell>
          <cell r="J23">
            <v>-0.505</v>
          </cell>
          <cell r="K23">
            <v>-0.58127388131040059</v>
          </cell>
          <cell r="L23">
            <v>-0.63365798196466949</v>
          </cell>
          <cell r="M23">
            <v>-0.59663599871202078</v>
          </cell>
          <cell r="N23">
            <v>-1.0706261384224467</v>
          </cell>
          <cell r="O23">
            <v>-3.4460688215047481</v>
          </cell>
          <cell r="P23">
            <v>-3.9888945543043186</v>
          </cell>
          <cell r="Q23">
            <v>-4.438347129043394</v>
          </cell>
          <cell r="R23">
            <v>-4.8844404368764085</v>
          </cell>
          <cell r="S23">
            <v>-5.3503447985839196</v>
          </cell>
          <cell r="T23">
            <v>-5.7606473984138811</v>
          </cell>
          <cell r="U23">
            <v>-6.3393217006267601</v>
          </cell>
          <cell r="V23">
            <v>-6.9975441785286101</v>
          </cell>
          <cell r="W23">
            <v>-7.6670025030049143</v>
          </cell>
          <cell r="X23">
            <v>-8.4839965602099099</v>
          </cell>
          <cell r="Y23">
            <v>-9.0049807738959267</v>
          </cell>
          <cell r="Z23">
            <v>-9.5572893138643238</v>
          </cell>
          <cell r="AA23">
            <v>-10.189987647286431</v>
          </cell>
          <cell r="AB23">
            <v>-10.633617103131884</v>
          </cell>
          <cell r="AC23">
            <v>-11.147640941314116</v>
          </cell>
          <cell r="AD23">
            <v>-11.637085941722896</v>
          </cell>
          <cell r="AE23">
            <v>-12.261543622561096</v>
          </cell>
          <cell r="AF23">
            <v>-12.142871025691688</v>
          </cell>
          <cell r="AG23">
            <v>-12.694864746031005</v>
          </cell>
          <cell r="AH23">
            <v>-13.292753142679123</v>
          </cell>
          <cell r="AI23">
            <v>-13.988168734046235</v>
          </cell>
          <cell r="AJ23">
            <v>-14.881301831805661</v>
          </cell>
          <cell r="AK23">
            <v>-15.555971263042739</v>
          </cell>
          <cell r="AL23">
            <v>-16.275445534787202</v>
          </cell>
          <cell r="AM23">
            <v>-16.921208911983506</v>
          </cell>
          <cell r="AN23">
            <v>-17.497535357333</v>
          </cell>
          <cell r="AO23">
            <v>-18.149051336278699</v>
          </cell>
          <cell r="AP23">
            <v>-18.835669929242755</v>
          </cell>
          <cell r="AQ23">
            <v>-19.588936367074055</v>
          </cell>
          <cell r="AR23">
            <v>-19.674711562572742</v>
          </cell>
          <cell r="AS23">
            <v>-21.027296357652709</v>
          </cell>
          <cell r="AT23">
            <v>-20.551882321249018</v>
          </cell>
          <cell r="AU23">
            <v>-21.4708094735212</v>
          </cell>
          <cell r="AV23">
            <v>-22.404069492889946</v>
          </cell>
          <cell r="AW23">
            <v>-23.904033452462155</v>
          </cell>
          <cell r="AX23">
            <v>-24.561209855636655</v>
          </cell>
          <cell r="AY23">
            <v>-25.779872249993147</v>
          </cell>
          <cell r="AZ23">
            <v>-26.554795761793056</v>
          </cell>
          <cell r="BA23">
            <v>-27.093920601443212</v>
          </cell>
          <cell r="BB23">
            <v>-27.953025447933502</v>
          </cell>
          <cell r="BC23">
            <v>-28.605851732707208</v>
          </cell>
          <cell r="BD23">
            <v>-29.657752475356901</v>
          </cell>
          <cell r="BE23">
            <v>-30.208525483931062</v>
          </cell>
          <cell r="BF23">
            <v>-30.690048565129153</v>
          </cell>
          <cell r="BG23">
            <v>-31.087618882498894</v>
          </cell>
          <cell r="BH23">
            <v>-31.652556777528741</v>
          </cell>
          <cell r="BI23">
            <v>-32.336744223682864</v>
          </cell>
          <cell r="BJ23">
            <v>-32.854478505318617</v>
          </cell>
          <cell r="BK23">
            <v>-33.303044089361002</v>
          </cell>
          <cell r="BL23">
            <v>-33.772921258604818</v>
          </cell>
          <cell r="BM23">
            <v>-34.252990401891736</v>
          </cell>
          <cell r="BN23">
            <v>-34.731369273765011</v>
          </cell>
          <cell r="BO23">
            <v>-35.327594672713303</v>
          </cell>
        </row>
        <row r="24">
          <cell r="C24" t="str">
            <v>Workovers</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row>
        <row r="25">
          <cell r="C25" t="str">
            <v>Depletion, Depreciation and Amortization</v>
          </cell>
          <cell r="G25">
            <v>15.123628353765699</v>
          </cell>
          <cell r="H25">
            <v>-2.052</v>
          </cell>
          <cell r="I25">
            <v>-1.9139999999999999</v>
          </cell>
          <cell r="J25">
            <v>-2.0129999999999999</v>
          </cell>
          <cell r="K25">
            <v>-1.671358457735334</v>
          </cell>
          <cell r="L25">
            <v>-1.9741308426448163</v>
          </cell>
          <cell r="M25">
            <v>-1.7232556365145191</v>
          </cell>
          <cell r="N25">
            <v>-3.1738012316789099</v>
          </cell>
          <cell r="O25">
            <v>-8.584801130181825</v>
          </cell>
          <cell r="P25">
            <v>-9.743099541329121</v>
          </cell>
          <cell r="Q25">
            <v>-10.847970216938645</v>
          </cell>
          <cell r="R25">
            <v>-11.959012298732452</v>
          </cell>
          <cell r="S25">
            <v>-13.167439646890379</v>
          </cell>
          <cell r="T25">
            <v>-14.522329346291462</v>
          </cell>
          <cell r="U25">
            <v>-15.742136150553478</v>
          </cell>
          <cell r="V25">
            <v>-17.330667774504427</v>
          </cell>
          <cell r="W25">
            <v>-19.420876079161996</v>
          </cell>
          <cell r="X25">
            <v>-21.820640405772942</v>
          </cell>
          <cell r="Y25">
            <v>-23.238371513038814</v>
          </cell>
          <cell r="Z25">
            <v>-24.759971534320798</v>
          </cell>
          <cell r="AA25">
            <v>-27.365036498340736</v>
          </cell>
          <cell r="AB25">
            <v>-28.615007148168473</v>
          </cell>
          <cell r="AC25">
            <v>-30.081249660037031</v>
          </cell>
          <cell r="AD25">
            <v>-31.546972890315676</v>
          </cell>
          <cell r="AE25">
            <v>-33.455920021759852</v>
          </cell>
          <cell r="AF25">
            <v>-35.255934773145405</v>
          </cell>
          <cell r="AG25">
            <v>-36.93460614879001</v>
          </cell>
          <cell r="AH25">
            <v>-38.841709385851694</v>
          </cell>
          <cell r="AI25">
            <v>-41.076598953652756</v>
          </cell>
          <cell r="AJ25">
            <v>-43.6775557668429</v>
          </cell>
          <cell r="AK25">
            <v>-45.657493780357264</v>
          </cell>
          <cell r="AL25">
            <v>-47.719096909004236</v>
          </cell>
          <cell r="AM25">
            <v>-49.690824523917762</v>
          </cell>
          <cell r="AN25">
            <v>-51.34899286738041</v>
          </cell>
          <cell r="AO25">
            <v>-53.17015262675335</v>
          </cell>
          <cell r="AP25">
            <v>-55.336197354842788</v>
          </cell>
          <cell r="AQ25">
            <v>-57.455646884889489</v>
          </cell>
          <cell r="AR25">
            <v>-57.460848040200368</v>
          </cell>
          <cell r="AS25">
            <v>-62.001890600084131</v>
          </cell>
          <cell r="AT25">
            <v>-60.290504726457335</v>
          </cell>
          <cell r="AU25">
            <v>-63.313166848913099</v>
          </cell>
          <cell r="AV25">
            <v>-66.267601020357077</v>
          </cell>
          <cell r="AW25">
            <v>-71.458939470958072</v>
          </cell>
          <cell r="AX25">
            <v>-73.326341166945653</v>
          </cell>
          <cell r="AY25">
            <v>-76.27050919211301</v>
          </cell>
          <cell r="AZ25">
            <v>-78.561668174214148</v>
          </cell>
          <cell r="BA25">
            <v>-80.202203018760002</v>
          </cell>
          <cell r="BB25">
            <v>-83.258406066524714</v>
          </cell>
          <cell r="BC25">
            <v>-84.698345843011808</v>
          </cell>
          <cell r="BD25">
            <v>-87.643086809801744</v>
          </cell>
          <cell r="BE25">
            <v>-89.084129151788687</v>
          </cell>
          <cell r="BF25">
            <v>-90.565172102360322</v>
          </cell>
          <cell r="BG25">
            <v>-92.006533567819957</v>
          </cell>
          <cell r="BH25">
            <v>-93.549010091300772</v>
          </cell>
          <cell r="BI25">
            <v>-95.430167437927125</v>
          </cell>
          <cell r="BJ25">
            <v>-96.802589437856298</v>
          </cell>
          <cell r="BK25">
            <v>-98.081116771624551</v>
          </cell>
          <cell r="BL25">
            <v>-99.395463462807413</v>
          </cell>
          <cell r="BM25">
            <v>-100.67601978782602</v>
          </cell>
          <cell r="BN25">
            <v>-101.86451698440638</v>
          </cell>
          <cell r="BO25">
            <v>-103.10130437023376</v>
          </cell>
        </row>
        <row r="26">
          <cell r="C26" t="str">
            <v>Accretion</v>
          </cell>
          <cell r="G26">
            <v>1.1299999999999999</v>
          </cell>
          <cell r="H26">
            <v>0</v>
          </cell>
          <cell r="I26">
            <v>0</v>
          </cell>
          <cell r="J26">
            <v>0</v>
          </cell>
          <cell r="K26">
            <v>-0.12487975855150311</v>
          </cell>
          <cell r="L26">
            <v>-0.14750216019644474</v>
          </cell>
          <cell r="M26">
            <v>-0.12875738703117132</v>
          </cell>
          <cell r="N26">
            <v>-0.23713855616560264</v>
          </cell>
          <cell r="O26">
            <v>-0.64143504787262307</v>
          </cell>
          <cell r="P26">
            <v>-0.72798023226751329</v>
          </cell>
          <cell r="Q26">
            <v>-0.81053342877791912</v>
          </cell>
          <cell r="R26">
            <v>-0.8935477374516968</v>
          </cell>
          <cell r="S26">
            <v>-0.98383843168701568</v>
          </cell>
          <cell r="T26">
            <v>-1.0850724295419025</v>
          </cell>
          <cell r="U26">
            <v>-1.1762133685132616</v>
          </cell>
          <cell r="V26">
            <v>-1.2949045114768227</v>
          </cell>
          <cell r="W26">
            <v>-1.4510796917320918</v>
          </cell>
          <cell r="X26">
            <v>-1.6303841301670101</v>
          </cell>
          <cell r="Y26">
            <v>-1.7363134821542623</v>
          </cell>
          <cell r="Z26">
            <v>-1.8500036617744537</v>
          </cell>
          <cell r="AA26">
            <v>-2.0446476546367589</v>
          </cell>
          <cell r="AB26">
            <v>-2.1380423613344837</v>
          </cell>
          <cell r="AC26">
            <v>-2.2475963651525506</v>
          </cell>
          <cell r="AD26">
            <v>-2.357111569538175</v>
          </cell>
          <cell r="AE26">
            <v>-2.4997433645065303</v>
          </cell>
          <cell r="AF26">
            <v>-2.6342360022179836</v>
          </cell>
          <cell r="AG26">
            <v>-2.7596621638576995</v>
          </cell>
          <cell r="AH26">
            <v>-2.902156187611141</v>
          </cell>
          <cell r="AI26">
            <v>-3.0691415930007393</v>
          </cell>
          <cell r="AJ26">
            <v>-3.2634786350223419</v>
          </cell>
          <cell r="AK26">
            <v>-3.4114146926228415</v>
          </cell>
          <cell r="AL26">
            <v>-3.5654525650749913</v>
          </cell>
          <cell r="AM26">
            <v>-3.7127751620559937</v>
          </cell>
          <cell r="AN26">
            <v>-3.836669387984009</v>
          </cell>
          <cell r="AO26">
            <v>-3.9727419282470744</v>
          </cell>
          <cell r="AP26">
            <v>-4.1345834179668097</v>
          </cell>
          <cell r="AQ26">
            <v>-4.2929434300571909</v>
          </cell>
          <cell r="AR26">
            <v>-4.2933320474817807</v>
          </cell>
          <cell r="AS26">
            <v>-4.6326274845711861</v>
          </cell>
          <cell r="AT26">
            <v>-4.5047569767828382</v>
          </cell>
          <cell r="AU26">
            <v>-4.7306027935722028</v>
          </cell>
          <cell r="AV26">
            <v>-4.9513507870853095</v>
          </cell>
          <cell r="AW26">
            <v>-5.3392347202235131</v>
          </cell>
          <cell r="AX26">
            <v>-5.4787623432982073</v>
          </cell>
          <cell r="AY26">
            <v>-5.6987432758242793</v>
          </cell>
          <cell r="AZ26">
            <v>-5.8699329922873682</v>
          </cell>
          <cell r="BA26">
            <v>-5.9925096869120562</v>
          </cell>
          <cell r="BB26">
            <v>-6.2208615984501501</v>
          </cell>
          <cell r="BC26">
            <v>-6.3284503271182464</v>
          </cell>
          <cell r="BD26">
            <v>-6.548474068421311</v>
          </cell>
          <cell r="BE26">
            <v>-6.6561451780489005</v>
          </cell>
          <cell r="BF26">
            <v>-6.7668050339378638</v>
          </cell>
          <cell r="BG26">
            <v>-6.8744999876798243</v>
          </cell>
          <cell r="BH26">
            <v>-6.989750007765072</v>
          </cell>
          <cell r="BI26">
            <v>-7.1303054189378479</v>
          </cell>
          <cell r="BJ26">
            <v>-7.2328493868034558</v>
          </cell>
          <cell r="BK26">
            <v>-7.3283777780970967</v>
          </cell>
          <cell r="BL26">
            <v>-7.4265825029352879</v>
          </cell>
          <cell r="BM26">
            <v>-7.5222624954227211</v>
          </cell>
          <cell r="BN26">
            <v>-7.6110640581642048</v>
          </cell>
          <cell r="BO26">
            <v>-7.7034737440737997</v>
          </cell>
        </row>
        <row r="27">
          <cell r="C27" t="str">
            <v>Accretion of Convetible Debt</v>
          </cell>
          <cell r="H27">
            <v>0</v>
          </cell>
          <cell r="I27">
            <v>0</v>
          </cell>
          <cell r="J27">
            <v>0</v>
          </cell>
          <cell r="K27">
            <v>-0.71333333333333115</v>
          </cell>
          <cell r="L27">
            <v>-0.71333333333333115</v>
          </cell>
          <cell r="M27">
            <v>-0.71333333333333115</v>
          </cell>
          <cell r="N27">
            <v>-0.71333333333333115</v>
          </cell>
          <cell r="O27">
            <v>-0.71333333333333115</v>
          </cell>
          <cell r="P27">
            <v>-0.71333333333333115</v>
          </cell>
          <cell r="Q27">
            <v>-0.71333333333333115</v>
          </cell>
          <cell r="R27">
            <v>-0.71333333333333115</v>
          </cell>
          <cell r="S27">
            <v>-0.71333333333333115</v>
          </cell>
          <cell r="T27">
            <v>-0.71333333333333115</v>
          </cell>
          <cell r="U27">
            <v>-0.71333333333333115</v>
          </cell>
          <cell r="V27">
            <v>-0.71333333333333115</v>
          </cell>
          <cell r="W27">
            <v>-0.71333333333333115</v>
          </cell>
          <cell r="X27">
            <v>-0.71333333333333115</v>
          </cell>
          <cell r="Y27">
            <v>-0.71333333333333115</v>
          </cell>
          <cell r="Z27">
            <v>-0.71333333333333471</v>
          </cell>
          <cell r="AA27">
            <v>-0.71333333333333471</v>
          </cell>
          <cell r="AB27">
            <v>-0.71333333333333471</v>
          </cell>
          <cell r="AC27">
            <v>-0.71333333333333471</v>
          </cell>
          <cell r="AD27">
            <v>-0.71333333333333471</v>
          </cell>
          <cell r="AE27">
            <v>-0.71333333333333471</v>
          </cell>
          <cell r="AF27">
            <v>-0.71333333333333471</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row>
        <row r="28">
          <cell r="C28" t="str">
            <v>Non-cash Share-Based Compensation Expense</v>
          </cell>
          <cell r="G28">
            <v>2.42</v>
          </cell>
          <cell r="H28">
            <v>-0.498</v>
          </cell>
          <cell r="I28">
            <v>-3.5219999999999998</v>
          </cell>
          <cell r="J28">
            <v>-8.3000000000000004E-2</v>
          </cell>
          <cell r="K28">
            <v>-0.26744160680941376</v>
          </cell>
          <cell r="L28">
            <v>-0.31588958201362505</v>
          </cell>
          <cell r="M28">
            <v>-0.27574590850923414</v>
          </cell>
          <cell r="N28">
            <v>-0.50785425302721987</v>
          </cell>
          <cell r="O28">
            <v>-1.3736927573909272</v>
          </cell>
          <cell r="P28">
            <v>-1.5590373115817542</v>
          </cell>
          <cell r="Q28">
            <v>-1.7358326527810302</v>
          </cell>
          <cell r="R28">
            <v>-1.9136155085248729</v>
          </cell>
          <cell r="S28">
            <v>-2.1069814200730779</v>
          </cell>
          <cell r="T28">
            <v>-2.3237834331782339</v>
          </cell>
          <cell r="U28">
            <v>-2.518970222833711</v>
          </cell>
          <cell r="V28">
            <v>-2.7731583343131962</v>
          </cell>
          <cell r="W28">
            <v>-3.1076219946828867</v>
          </cell>
          <cell r="X28">
            <v>-3.4916191106231551</v>
          </cell>
          <cell r="Y28">
            <v>-3.7184766608967394</v>
          </cell>
          <cell r="Z28">
            <v>-3.961954744685114</v>
          </cell>
          <cell r="AA28">
            <v>-4.3788029417884573</v>
          </cell>
          <cell r="AB28">
            <v>-4.5788163844508416</v>
          </cell>
          <cell r="AC28">
            <v>-4.813436463424047</v>
          </cell>
          <cell r="AD28">
            <v>-5.0479734498074196</v>
          </cell>
          <cell r="AE28">
            <v>-5.3534326921290294</v>
          </cell>
          <cell r="AF28">
            <v>-5.6414611728916118</v>
          </cell>
          <cell r="AG28">
            <v>-5.9100729526864004</v>
          </cell>
          <cell r="AH28">
            <v>-6.2152371451495227</v>
          </cell>
          <cell r="AI28">
            <v>-6.5728519071343268</v>
          </cell>
          <cell r="AJ28">
            <v>-6.9890427404903255</v>
          </cell>
          <cell r="AK28">
            <v>-7.3058615541126333</v>
          </cell>
          <cell r="AL28">
            <v>-7.6357479712225489</v>
          </cell>
          <cell r="AM28">
            <v>-7.9512530019252265</v>
          </cell>
          <cell r="AN28">
            <v>-8.216583999045401</v>
          </cell>
          <cell r="AO28">
            <v>-8.5079959879273641</v>
          </cell>
          <cell r="AP28">
            <v>-8.8545945765306904</v>
          </cell>
          <cell r="AQ28">
            <v>-9.1937372572906231</v>
          </cell>
          <cell r="AR28">
            <v>-9.194569517615852</v>
          </cell>
          <cell r="AS28">
            <v>-9.9212022235949302</v>
          </cell>
          <cell r="AT28">
            <v>-9.6473556493933348</v>
          </cell>
          <cell r="AU28">
            <v>-10.131025451721001</v>
          </cell>
          <cell r="AV28">
            <v>-10.603777791811018</v>
          </cell>
          <cell r="AW28">
            <v>-11.434467276938852</v>
          </cell>
          <cell r="AX28">
            <v>-11.733278646709435</v>
          </cell>
          <cell r="AY28">
            <v>-12.204388254420138</v>
          </cell>
          <cell r="AZ28">
            <v>-12.571006939234897</v>
          </cell>
          <cell r="BA28">
            <v>-12.833516320643518</v>
          </cell>
          <cell r="BB28">
            <v>-13.322553157742801</v>
          </cell>
          <cell r="BC28">
            <v>-13.552964417368283</v>
          </cell>
          <cell r="BD28">
            <v>-14.024165704052718</v>
          </cell>
          <cell r="BE28">
            <v>-14.254753390157825</v>
          </cell>
          <cell r="BF28">
            <v>-14.491741754097021</v>
          </cell>
          <cell r="BG28">
            <v>-14.722380504588653</v>
          </cell>
          <cell r="BH28">
            <v>-14.969199131673873</v>
          </cell>
          <cell r="BI28">
            <v>-15.270211605158931</v>
          </cell>
          <cell r="BJ28">
            <v>-15.489819040764923</v>
          </cell>
          <cell r="BK28">
            <v>-15.694401967252192</v>
          </cell>
          <cell r="BL28">
            <v>-15.904716510710973</v>
          </cell>
          <cell r="BM28">
            <v>-16.109624105241579</v>
          </cell>
          <cell r="BN28">
            <v>-16.29980090332511</v>
          </cell>
          <cell r="BO28">
            <v>-16.497704832441237</v>
          </cell>
        </row>
        <row r="29">
          <cell r="C29" t="str">
            <v>Impairment of Oil and Gas Properties</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row>
        <row r="30">
          <cell r="C30" t="str">
            <v>Restructuring Costs</v>
          </cell>
          <cell r="H30">
            <v>0</v>
          </cell>
          <cell r="I30">
            <v>0</v>
          </cell>
          <cell r="J30">
            <v>-0.104</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row>
        <row r="31">
          <cell r="C31" t="str">
            <v>Exploration Expense</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row>
        <row r="32">
          <cell r="C32" t="str">
            <v>General and Administrative</v>
          </cell>
          <cell r="H32">
            <v>-1.4750000000000001</v>
          </cell>
          <cell r="I32">
            <v>-10.927</v>
          </cell>
          <cell r="J32">
            <v>-3.8290000000000002</v>
          </cell>
          <cell r="K32">
            <v>-4.5069999999999997</v>
          </cell>
          <cell r="L32">
            <v>-4.5069999999999997</v>
          </cell>
          <cell r="M32">
            <v>-4.5069999999999997</v>
          </cell>
          <cell r="N32">
            <v>-4.5069999999999997</v>
          </cell>
          <cell r="O32">
            <v>-4.5069999999999997</v>
          </cell>
          <cell r="P32">
            <v>-4.5069999999999997</v>
          </cell>
          <cell r="Q32">
            <v>-4.5069999999999997</v>
          </cell>
          <cell r="R32">
            <v>-4.5069999999999997</v>
          </cell>
          <cell r="S32">
            <v>-4.5069999999999997</v>
          </cell>
          <cell r="T32">
            <v>-5.2061166666666656</v>
          </cell>
          <cell r="U32">
            <v>-5.2061166666666656</v>
          </cell>
          <cell r="V32">
            <v>-5.2061166666666656</v>
          </cell>
          <cell r="W32">
            <v>-5.2061166666666656</v>
          </cell>
          <cell r="X32">
            <v>-5.2061166666666656</v>
          </cell>
          <cell r="Y32">
            <v>-5.2061166666666656</v>
          </cell>
          <cell r="Z32">
            <v>-5.2061166666666656</v>
          </cell>
          <cell r="AA32">
            <v>-5.2061166666666656</v>
          </cell>
          <cell r="AB32">
            <v>-5.2061166666666656</v>
          </cell>
          <cell r="AC32">
            <v>-5.2061166666666656</v>
          </cell>
          <cell r="AD32">
            <v>-5.2061166666666656</v>
          </cell>
          <cell r="AE32">
            <v>-5.2061166666666656</v>
          </cell>
          <cell r="AF32">
            <v>-5.726728333333333</v>
          </cell>
          <cell r="AG32">
            <v>-5.726728333333333</v>
          </cell>
          <cell r="AH32">
            <v>-5.726728333333333</v>
          </cell>
          <cell r="AI32">
            <v>-5.726728333333333</v>
          </cell>
          <cell r="AJ32">
            <v>-5.726728333333333</v>
          </cell>
          <cell r="AK32">
            <v>-5.726728333333333</v>
          </cell>
          <cell r="AL32">
            <v>-5.726728333333333</v>
          </cell>
          <cell r="AM32">
            <v>-5.726728333333333</v>
          </cell>
          <cell r="AN32">
            <v>-5.726728333333333</v>
          </cell>
          <cell r="AO32">
            <v>-5.726728333333333</v>
          </cell>
          <cell r="AP32">
            <v>-5.726728333333333</v>
          </cell>
          <cell r="AQ32">
            <v>-5.726728333333333</v>
          </cell>
          <cell r="AR32">
            <v>-6.013064749999999</v>
          </cell>
          <cell r="AS32">
            <v>-6.013064749999999</v>
          </cell>
          <cell r="AT32">
            <v>-6.013064749999999</v>
          </cell>
          <cell r="AU32">
            <v>-6.013064749999999</v>
          </cell>
          <cell r="AV32">
            <v>-6.013064749999999</v>
          </cell>
          <cell r="AW32">
            <v>-6.013064749999999</v>
          </cell>
          <cell r="AX32">
            <v>-6.013064749999999</v>
          </cell>
          <cell r="AY32">
            <v>-6.013064749999999</v>
          </cell>
          <cell r="AZ32">
            <v>-6.013064749999999</v>
          </cell>
          <cell r="BA32">
            <v>-6.013064749999999</v>
          </cell>
          <cell r="BB32">
            <v>-6.013064749999999</v>
          </cell>
          <cell r="BC32">
            <v>-6.013064749999999</v>
          </cell>
          <cell r="BD32">
            <v>-6.3137179874999996</v>
          </cell>
          <cell r="BE32">
            <v>-6.3137179874999996</v>
          </cell>
          <cell r="BF32">
            <v>-6.3137179874999996</v>
          </cell>
          <cell r="BG32">
            <v>-6.3137179874999996</v>
          </cell>
          <cell r="BH32">
            <v>-6.3137179874999996</v>
          </cell>
          <cell r="BI32">
            <v>-6.3137179874999996</v>
          </cell>
          <cell r="BJ32">
            <v>-6.3137179874999996</v>
          </cell>
          <cell r="BK32">
            <v>-6.3137179874999996</v>
          </cell>
          <cell r="BL32">
            <v>-6.3137179874999996</v>
          </cell>
          <cell r="BM32">
            <v>-6.3137179874999996</v>
          </cell>
          <cell r="BN32">
            <v>-6.3137179874999996</v>
          </cell>
          <cell r="BO32">
            <v>-6.3137179874999996</v>
          </cell>
        </row>
        <row r="33">
          <cell r="C33" t="str">
            <v>Total Operating Expenses</v>
          </cell>
          <cell r="H33">
            <v>-7.543000000000001</v>
          </cell>
          <cell r="I33">
            <v>-19.584</v>
          </cell>
          <cell r="J33">
            <v>-9.5280000000000005</v>
          </cell>
          <cell r="K33">
            <v>-11.507287037739982</v>
          </cell>
          <cell r="L33">
            <v>-11.282348910916117</v>
          </cell>
          <cell r="M33">
            <v>-11.932850293215626</v>
          </cell>
          <cell r="N33">
            <v>-12.342912875410789</v>
          </cell>
          <cell r="O33">
            <v>-23.757857990853587</v>
          </cell>
          <cell r="P33">
            <v>-25.804730753568712</v>
          </cell>
          <cell r="Q33">
            <v>-27.684649156291883</v>
          </cell>
          <cell r="R33">
            <v>-29.6015831579181</v>
          </cell>
          <cell r="S33">
            <v>-31.641537130081353</v>
          </cell>
          <cell r="T33">
            <v>-34.29745461913619</v>
          </cell>
          <cell r="U33">
            <v>-36.437439073989076</v>
          </cell>
          <cell r="V33">
            <v>-39.109989782106595</v>
          </cell>
          <cell r="W33">
            <v>-42.432587119591041</v>
          </cell>
          <cell r="X33">
            <v>-46.334661009178802</v>
          </cell>
          <cell r="Y33">
            <v>-48.67545421226076</v>
          </cell>
          <cell r="Z33">
            <v>-51.190372750328528</v>
          </cell>
          <cell r="AA33">
            <v>-55.121789442769085</v>
          </cell>
          <cell r="AB33">
            <v>-57.186938913446994</v>
          </cell>
          <cell r="AC33">
            <v>-59.597836630225046</v>
          </cell>
          <cell r="AD33">
            <v>-62.008195283730004</v>
          </cell>
          <cell r="AE33">
            <v>-65.074303016418966</v>
          </cell>
          <cell r="AF33">
            <v>-67.774253151700236</v>
          </cell>
          <cell r="AG33">
            <v>-69.789968894460756</v>
          </cell>
          <cell r="AH33">
            <v>-72.821237719476287</v>
          </cell>
          <cell r="AI33">
            <v>-76.372556759384523</v>
          </cell>
          <cell r="AJ33">
            <v>-80.612539322307342</v>
          </cell>
          <cell r="AK33">
            <v>-83.83407715233524</v>
          </cell>
          <cell r="AL33">
            <v>-87.227341216686199</v>
          </cell>
          <cell r="AM33">
            <v>-90.431422860797994</v>
          </cell>
          <cell r="AN33">
            <v>-93.1792339617175</v>
          </cell>
          <cell r="AO33">
            <v>-96.206295395686894</v>
          </cell>
          <cell r="AP33">
            <v>-99.700003657555897</v>
          </cell>
          <cell r="AQ33">
            <v>-103.19639124522287</v>
          </cell>
          <cell r="AR33">
            <v>-101.54379006836044</v>
          </cell>
          <cell r="AS33">
            <v>-108.68620498108322</v>
          </cell>
          <cell r="AT33">
            <v>-106.15048223332455</v>
          </cell>
          <cell r="AU33">
            <v>-110.9508053363117</v>
          </cell>
          <cell r="AV33">
            <v>-115.68166408489873</v>
          </cell>
          <cell r="AW33">
            <v>-123.76902825487909</v>
          </cell>
          <cell r="AX33">
            <v>-126.88833513012763</v>
          </cell>
          <cell r="AY33">
            <v>-131.89256064041891</v>
          </cell>
          <cell r="AZ33">
            <v>-135.66228423736464</v>
          </cell>
          <cell r="BA33">
            <v>-138.38410511839328</v>
          </cell>
          <cell r="BB33">
            <v>-143.17231790769841</v>
          </cell>
          <cell r="BC33">
            <v>-145.75969778122567</v>
          </cell>
          <cell r="BD33">
            <v>-150.92176489173303</v>
          </cell>
          <cell r="BE33">
            <v>-153.41480235135236</v>
          </cell>
          <cell r="BF33">
            <v>-155.86500400036107</v>
          </cell>
          <cell r="BG33">
            <v>-158.19735723308168</v>
          </cell>
          <cell r="BH33">
            <v>-160.82651117636115</v>
          </cell>
          <cell r="BI33">
            <v>-163.98330028921018</v>
          </cell>
          <cell r="BJ33">
            <v>-166.36039182036816</v>
          </cell>
          <cell r="BK33">
            <v>-168.53012523411982</v>
          </cell>
          <cell r="BL33">
            <v>-170.78695460878771</v>
          </cell>
          <cell r="BM33">
            <v>-173.01042345873256</v>
          </cell>
          <cell r="BN33">
            <v>-175.10230033520889</v>
          </cell>
          <cell r="BO33">
            <v>-177.38377112095623</v>
          </cell>
        </row>
        <row r="35">
          <cell r="C35" t="str">
            <v>Income (Loss) from Operations</v>
          </cell>
          <cell r="H35">
            <v>1.8949999999999978</v>
          </cell>
          <cell r="I35">
            <v>-11.165000000000001</v>
          </cell>
          <cell r="J35">
            <v>5.9999999999998721E-2</v>
          </cell>
          <cell r="K35">
            <v>-2.7572345354050594</v>
          </cell>
          <cell r="L35">
            <v>-1.4591981178269027</v>
          </cell>
          <cell r="M35">
            <v>-3.2705577673466806</v>
          </cell>
          <cell r="N35">
            <v>3.1896465301121886</v>
          </cell>
          <cell r="O35">
            <v>12.138299848837875</v>
          </cell>
          <cell r="P35">
            <v>14.855760341161819</v>
          </cell>
          <cell r="Q35">
            <v>17.465112822332586</v>
          </cell>
          <cell r="R35">
            <v>20.761590857011967</v>
          </cell>
          <cell r="S35">
            <v>24.125323209859495</v>
          </cell>
          <cell r="T35">
            <v>26.95279596331136</v>
          </cell>
          <cell r="U35">
            <v>30.705599280383119</v>
          </cell>
          <cell r="V35">
            <v>35.251608666470574</v>
          </cell>
          <cell r="W35">
            <v>39.973412999228408</v>
          </cell>
          <cell r="X35">
            <v>45.233493252874041</v>
          </cell>
          <cell r="Y35">
            <v>48.864307773734595</v>
          </cell>
          <cell r="Z35">
            <v>52.670697185787169</v>
          </cell>
          <cell r="AA35">
            <v>56.954774615985059</v>
          </cell>
          <cell r="AB35">
            <v>59.852084757920039</v>
          </cell>
          <cell r="AC35">
            <v>63.4055629263909</v>
          </cell>
          <cell r="AD35">
            <v>66.73902168947987</v>
          </cell>
          <cell r="AE35">
            <v>68.336265127349307</v>
          </cell>
          <cell r="AF35">
            <v>74.673390210081124</v>
          </cell>
          <cell r="AG35">
            <v>78.533394040531206</v>
          </cell>
          <cell r="AH35">
            <v>82.177351568494302</v>
          </cell>
          <cell r="AI35">
            <v>86.329984565452875</v>
          </cell>
          <cell r="AJ35">
            <v>92.330642207979977</v>
          </cell>
          <cell r="AK35">
            <v>96.998272760259525</v>
          </cell>
          <cell r="AL35">
            <v>101.85193399468412</v>
          </cell>
          <cell r="AM35">
            <v>106.20934692074923</v>
          </cell>
          <cell r="AN35">
            <v>109.95903261073823</v>
          </cell>
          <cell r="AO35">
            <v>114.54143608244708</v>
          </cell>
          <cell r="AP35">
            <v>119.41495762575883</v>
          </cell>
          <cell r="AQ35">
            <v>124.97255865334763</v>
          </cell>
          <cell r="AR35">
            <v>127.05144974662488</v>
          </cell>
          <cell r="AS35">
            <v>135.76112799837935</v>
          </cell>
          <cell r="AT35">
            <v>131.06693539723557</v>
          </cell>
          <cell r="AU35">
            <v>136.93082272995693</v>
          </cell>
          <cell r="AV35">
            <v>142.93869574312134</v>
          </cell>
          <cell r="AW35">
            <v>153.11701164603741</v>
          </cell>
          <cell r="AX35">
            <v>157.3903356758093</v>
          </cell>
          <cell r="AY35">
            <v>164.47011647741877</v>
          </cell>
          <cell r="AZ35">
            <v>169.4764729197143</v>
          </cell>
          <cell r="BA35">
            <v>173.33068040360467</v>
          </cell>
          <cell r="BB35">
            <v>179.7398015065549</v>
          </cell>
          <cell r="BC35">
            <v>185.16778443458497</v>
          </cell>
          <cell r="BD35">
            <v>192.46458321547763</v>
          </cell>
          <cell r="BE35">
            <v>195.7297913858061</v>
          </cell>
          <cell r="BF35">
            <v>198.39851740374877</v>
          </cell>
          <cell r="BG35">
            <v>199.85151523864795</v>
          </cell>
          <cell r="BH35">
            <v>203.45270176704426</v>
          </cell>
          <cell r="BI35">
            <v>208.66171059129735</v>
          </cell>
          <cell r="BJ35">
            <v>211.99260508108287</v>
          </cell>
          <cell r="BK35">
            <v>214.95151185430981</v>
          </cell>
          <cell r="BL35">
            <v>217.84375981134207</v>
          </cell>
          <cell r="BM35">
            <v>221.036818745457</v>
          </cell>
          <cell r="BN35">
            <v>224.68587481536588</v>
          </cell>
          <cell r="BO35">
            <v>229.57508309356859</v>
          </cell>
        </row>
        <row r="37">
          <cell r="C37" t="str">
            <v>Other Income (Expense)</v>
          </cell>
        </row>
        <row r="38">
          <cell r="C38" t="str">
            <v>Interest Expense and Other, Net</v>
          </cell>
          <cell r="H38">
            <v>-2.0193394414715717</v>
          </cell>
          <cell r="I38">
            <v>-1.6439490000000003</v>
          </cell>
          <cell r="J38">
            <v>-1.9671000000000001</v>
          </cell>
          <cell r="K38">
            <v>-2.0367245676968153</v>
          </cell>
          <cell r="L38">
            <v>-2.0544430773332545</v>
          </cell>
          <cell r="M38">
            <v>-4.7246536250844828</v>
          </cell>
          <cell r="N38">
            <v>-7.5031713236842039</v>
          </cell>
          <cell r="O38">
            <v>-7.6629032627728177</v>
          </cell>
          <cell r="P38">
            <v>-8.076040064921342</v>
          </cell>
          <cell r="Q38">
            <v>-8.3801688423061051</v>
          </cell>
          <cell r="R38">
            <v>-8.7460707185377942</v>
          </cell>
          <cell r="S38">
            <v>-8.3451677037764309</v>
          </cell>
          <cell r="T38">
            <v>-8.219721456584443</v>
          </cell>
          <cell r="U38">
            <v>-8.2832195183598394</v>
          </cell>
          <cell r="V38">
            <v>-8.7324963190542437</v>
          </cell>
          <cell r="W38">
            <v>-9.7494514502194249</v>
          </cell>
          <cell r="X38">
            <v>-10.959954365653205</v>
          </cell>
          <cell r="Y38">
            <v>-11.099942979843496</v>
          </cell>
          <cell r="Z38">
            <v>-11.194001050735224</v>
          </cell>
          <cell r="AA38">
            <v>-11.403113048796399</v>
          </cell>
          <cell r="AB38">
            <v>-11.503790916681794</v>
          </cell>
          <cell r="AC38">
            <v>-11.680556000097539</v>
          </cell>
          <cell r="AD38">
            <v>-11.76774465336317</v>
          </cell>
          <cell r="AE38">
            <v>-11.944622854642663</v>
          </cell>
          <cell r="AF38">
            <v>-12.064086546138292</v>
          </cell>
          <cell r="AG38">
            <v>-9.9830482858324068</v>
          </cell>
          <cell r="AH38">
            <v>-10.507727503624393</v>
          </cell>
          <cell r="AI38">
            <v>-11.394530575092491</v>
          </cell>
          <cell r="AJ38">
            <v>-12.45610762828418</v>
          </cell>
          <cell r="AK38">
            <v>-12.523962803678124</v>
          </cell>
          <cell r="AL38">
            <v>-12.656416456073348</v>
          </cell>
          <cell r="AM38">
            <v>-12.735527702318649</v>
          </cell>
          <cell r="AN38">
            <v>-12.753777528245301</v>
          </cell>
          <cell r="AO38">
            <v>-12.863627153472972</v>
          </cell>
          <cell r="AP38">
            <v>-12.85326248639325</v>
          </cell>
          <cell r="AQ38">
            <v>-12.931444837179642</v>
          </cell>
          <cell r="AR38">
            <v>-12.983201253782045</v>
          </cell>
          <cell r="AS38">
            <v>-12.924347776470709</v>
          </cell>
          <cell r="AT38">
            <v>-13.107820574067063</v>
          </cell>
          <cell r="AU38">
            <v>-13.98263313051735</v>
          </cell>
          <cell r="AV38">
            <v>-14.989037470629942</v>
          </cell>
          <cell r="AW38">
            <v>-15.046360115912979</v>
          </cell>
          <cell r="AX38">
            <v>-15.142997796757927</v>
          </cell>
          <cell r="AY38">
            <v>-15.166641240971513</v>
          </cell>
          <cell r="AZ38">
            <v>-15.163026755226021</v>
          </cell>
          <cell r="BA38">
            <v>-15.181671929211396</v>
          </cell>
          <cell r="BB38">
            <v>-15.109270119134166</v>
          </cell>
          <cell r="BC38">
            <v>-15.087438235654396</v>
          </cell>
          <cell r="BD38">
            <v>-14.716845914316171</v>
          </cell>
          <cell r="BE38">
            <v>-14.654585097733456</v>
          </cell>
          <cell r="BF38">
            <v>-14.639290428198322</v>
          </cell>
          <cell r="BG38">
            <v>-16.039567859020931</v>
          </cell>
          <cell r="BH38">
            <v>-17.309482020547946</v>
          </cell>
          <cell r="BI38">
            <v>-17.301262842465754</v>
          </cell>
          <cell r="BJ38">
            <v>-17.309482020547946</v>
          </cell>
          <cell r="BK38">
            <v>-17.309482020547946</v>
          </cell>
          <cell r="BL38">
            <v>-17.301262842465754</v>
          </cell>
          <cell r="BM38">
            <v>-17.309482020547946</v>
          </cell>
          <cell r="BN38">
            <v>-17.301262842465754</v>
          </cell>
          <cell r="BO38">
            <v>-17.309482020547946</v>
          </cell>
        </row>
        <row r="39">
          <cell r="C39" t="str">
            <v>Unrealized Gains / Losses on Hedges</v>
          </cell>
          <cell r="H39">
            <v>0</v>
          </cell>
          <cell r="I39">
            <v>0.51800000000000002</v>
          </cell>
          <cell r="J39">
            <v>-5.4619999999999997</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row>
        <row r="40">
          <cell r="C40" t="str">
            <v>Other Income (Expense)</v>
          </cell>
          <cell r="H40">
            <v>0.01</v>
          </cell>
          <cell r="I40">
            <v>2.7E-2</v>
          </cell>
          <cell r="J40">
            <v>4.0000000000000001E-3</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row>
        <row r="41">
          <cell r="C41" t="str">
            <v>Loss on Interest Rate Derivatives</v>
          </cell>
          <cell r="H41">
            <v>0</v>
          </cell>
          <cell r="I41">
            <v>-0.57599999999999996</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row>
        <row r="42">
          <cell r="C42" t="str">
            <v>Amortization of Deferred Loan Costs</v>
          </cell>
          <cell r="H42">
            <v>-0.11312900000000001</v>
          </cell>
          <cell r="I42">
            <v>-7.5971360000000008</v>
          </cell>
          <cell r="J42">
            <v>-0.61660900000000007</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row>
        <row r="44">
          <cell r="C44" t="str">
            <v>Income (Loss) Before Income Taxes</v>
          </cell>
          <cell r="H44">
            <v>-0.22746844147157397</v>
          </cell>
          <cell r="I44">
            <v>-20.437085000000003</v>
          </cell>
          <cell r="J44">
            <v>-7.9817090000000022</v>
          </cell>
          <cell r="K44">
            <v>-4.7939591031018747</v>
          </cell>
          <cell r="L44">
            <v>-3.5136411951601572</v>
          </cell>
          <cell r="M44">
            <v>-7.9952113924311634</v>
          </cell>
          <cell r="N44">
            <v>-4.3135247935720153</v>
          </cell>
          <cell r="O44">
            <v>4.4753965860650569</v>
          </cell>
          <cell r="P44">
            <v>6.7797202762404769</v>
          </cell>
          <cell r="Q44">
            <v>9.0849439800264804</v>
          </cell>
          <cell r="R44">
            <v>12.015520138474173</v>
          </cell>
          <cell r="S44">
            <v>15.780155506083064</v>
          </cell>
          <cell r="T44">
            <v>18.733074506726915</v>
          </cell>
          <cell r="U44">
            <v>22.422379762023279</v>
          </cell>
          <cell r="V44">
            <v>26.519112347416332</v>
          </cell>
          <cell r="W44">
            <v>30.223961549008983</v>
          </cell>
          <cell r="X44">
            <v>34.273538887220838</v>
          </cell>
          <cell r="Y44">
            <v>37.764364793891097</v>
          </cell>
          <cell r="Z44">
            <v>41.476696135051945</v>
          </cell>
          <cell r="AA44">
            <v>45.55166156718866</v>
          </cell>
          <cell r="AB44">
            <v>48.348293841238245</v>
          </cell>
          <cell r="AC44">
            <v>51.725006926293361</v>
          </cell>
          <cell r="AD44">
            <v>54.971277036116703</v>
          </cell>
          <cell r="AE44">
            <v>56.391642272706648</v>
          </cell>
          <cell r="AF44">
            <v>62.609303663942832</v>
          </cell>
          <cell r="AG44">
            <v>68.550345754698796</v>
          </cell>
          <cell r="AH44">
            <v>71.669624064869907</v>
          </cell>
          <cell r="AI44">
            <v>74.935453990360386</v>
          </cell>
          <cell r="AJ44">
            <v>79.874534579695791</v>
          </cell>
          <cell r="AK44">
            <v>84.474309956581408</v>
          </cell>
          <cell r="AL44">
            <v>89.195517538610773</v>
          </cell>
          <cell r="AM44">
            <v>93.473819218430577</v>
          </cell>
          <cell r="AN44">
            <v>97.205255082492926</v>
          </cell>
          <cell r="AO44">
            <v>101.6778089289741</v>
          </cell>
          <cell r="AP44">
            <v>106.56169513936558</v>
          </cell>
          <cell r="AQ44">
            <v>112.04111381616799</v>
          </cell>
          <cell r="AR44">
            <v>114.06824849284284</v>
          </cell>
          <cell r="AS44">
            <v>122.83678022190864</v>
          </cell>
          <cell r="AT44">
            <v>117.95911482316851</v>
          </cell>
          <cell r="AU44">
            <v>122.94818959943959</v>
          </cell>
          <cell r="AV44">
            <v>127.9496582724914</v>
          </cell>
          <cell r="AW44">
            <v>138.07065153012442</v>
          </cell>
          <cell r="AX44">
            <v>142.24733787905137</v>
          </cell>
          <cell r="AY44">
            <v>149.30347523644727</v>
          </cell>
          <cell r="AZ44">
            <v>154.31344616448828</v>
          </cell>
          <cell r="BA44">
            <v>158.14900847439327</v>
          </cell>
          <cell r="BB44">
            <v>164.63053138742072</v>
          </cell>
          <cell r="BC44">
            <v>170.08034619893058</v>
          </cell>
          <cell r="BD44">
            <v>177.74773730116146</v>
          </cell>
          <cell r="BE44">
            <v>181.07520628807265</v>
          </cell>
          <cell r="BF44">
            <v>183.75922697555046</v>
          </cell>
          <cell r="BG44">
            <v>183.81194737962701</v>
          </cell>
          <cell r="BH44">
            <v>186.1432197464963</v>
          </cell>
          <cell r="BI44">
            <v>191.3604477488316</v>
          </cell>
          <cell r="BJ44">
            <v>194.68312306053491</v>
          </cell>
          <cell r="BK44">
            <v>197.64202983376185</v>
          </cell>
          <cell r="BL44">
            <v>200.54249696887632</v>
          </cell>
          <cell r="BM44">
            <v>203.72733672490904</v>
          </cell>
          <cell r="BN44">
            <v>207.38461197290013</v>
          </cell>
          <cell r="BO44">
            <v>212.26560107302066</v>
          </cell>
        </row>
        <row r="45">
          <cell r="C45" t="str">
            <v>Income Taxes</v>
          </cell>
          <cell r="H45">
            <v>0</v>
          </cell>
          <cell r="I45">
            <v>7.5030000000000001</v>
          </cell>
          <cell r="J45">
            <v>-13.098000000000001</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row>
        <row r="46">
          <cell r="C46" t="str">
            <v>Net Income (Loss) to Common</v>
          </cell>
          <cell r="H46">
            <v>-0.22746844147157397</v>
          </cell>
          <cell r="I46">
            <v>-12.934085000000003</v>
          </cell>
          <cell r="J46">
            <v>-21.079709000000001</v>
          </cell>
          <cell r="K46">
            <v>-4.7939591031018747</v>
          </cell>
          <cell r="L46">
            <v>-3.5136411951601572</v>
          </cell>
          <cell r="M46">
            <v>-7.9952113924311634</v>
          </cell>
          <cell r="N46">
            <v>-4.3135247935720153</v>
          </cell>
          <cell r="O46">
            <v>4.4753965860650569</v>
          </cell>
          <cell r="P46">
            <v>6.7797202762404769</v>
          </cell>
          <cell r="Q46">
            <v>9.0849439800264804</v>
          </cell>
          <cell r="R46">
            <v>12.015520138474173</v>
          </cell>
          <cell r="S46">
            <v>15.780155506083064</v>
          </cell>
          <cell r="T46">
            <v>18.733074506726915</v>
          </cell>
          <cell r="U46">
            <v>22.422379762023279</v>
          </cell>
          <cell r="V46">
            <v>26.519112347416332</v>
          </cell>
          <cell r="W46">
            <v>30.223961549008983</v>
          </cell>
          <cell r="X46">
            <v>34.273538887220838</v>
          </cell>
          <cell r="Y46">
            <v>37.764364793891097</v>
          </cell>
          <cell r="Z46">
            <v>41.476696135051945</v>
          </cell>
          <cell r="AA46">
            <v>45.55166156718866</v>
          </cell>
          <cell r="AB46">
            <v>48.348293841238245</v>
          </cell>
          <cell r="AC46">
            <v>51.725006926293361</v>
          </cell>
          <cell r="AD46">
            <v>54.971277036116703</v>
          </cell>
          <cell r="AE46">
            <v>56.391642272706648</v>
          </cell>
          <cell r="AF46">
            <v>62.609303663942832</v>
          </cell>
          <cell r="AG46">
            <v>68.550345754698796</v>
          </cell>
          <cell r="AH46">
            <v>71.669624064869907</v>
          </cell>
          <cell r="AI46">
            <v>74.935453990360386</v>
          </cell>
          <cell r="AJ46">
            <v>79.874534579695791</v>
          </cell>
          <cell r="AK46">
            <v>84.474309956581408</v>
          </cell>
          <cell r="AL46">
            <v>89.195517538610773</v>
          </cell>
          <cell r="AM46">
            <v>93.473819218430577</v>
          </cell>
          <cell r="AN46">
            <v>97.205255082492926</v>
          </cell>
          <cell r="AO46">
            <v>101.6778089289741</v>
          </cell>
          <cell r="AP46">
            <v>106.56169513936558</v>
          </cell>
          <cell r="AQ46">
            <v>112.04111381616799</v>
          </cell>
          <cell r="AR46">
            <v>114.06824849284284</v>
          </cell>
          <cell r="AS46">
            <v>122.83678022190864</v>
          </cell>
          <cell r="AT46">
            <v>117.95911482316851</v>
          </cell>
          <cell r="AU46">
            <v>122.94818959943959</v>
          </cell>
          <cell r="AV46">
            <v>127.9496582724914</v>
          </cell>
          <cell r="AW46">
            <v>138.07065153012442</v>
          </cell>
          <cell r="AX46">
            <v>142.24733787905137</v>
          </cell>
          <cell r="AY46">
            <v>149.30347523644727</v>
          </cell>
          <cell r="AZ46">
            <v>154.31344616448828</v>
          </cell>
          <cell r="BA46">
            <v>158.14900847439327</v>
          </cell>
          <cell r="BB46">
            <v>164.63053138742072</v>
          </cell>
          <cell r="BC46">
            <v>170.08034619893058</v>
          </cell>
          <cell r="BD46">
            <v>177.74773730116146</v>
          </cell>
          <cell r="BE46">
            <v>181.07520628807265</v>
          </cell>
          <cell r="BF46">
            <v>183.75922697555046</v>
          </cell>
          <cell r="BG46">
            <v>183.81194737962701</v>
          </cell>
          <cell r="BH46">
            <v>186.1432197464963</v>
          </cell>
          <cell r="BI46">
            <v>191.3604477488316</v>
          </cell>
          <cell r="BJ46">
            <v>194.68312306053491</v>
          </cell>
          <cell r="BK46">
            <v>197.64202983376185</v>
          </cell>
          <cell r="BL46">
            <v>200.54249696887632</v>
          </cell>
          <cell r="BM46">
            <v>203.72733672490904</v>
          </cell>
          <cell r="BN46">
            <v>207.38461197290013</v>
          </cell>
          <cell r="BO46">
            <v>212.26560107302066</v>
          </cell>
        </row>
        <row r="49">
          <cell r="C49" t="str">
            <v>EBITDA Calculation</v>
          </cell>
        </row>
        <row r="50">
          <cell r="C50" t="str">
            <v>Income Loss (from) Operations</v>
          </cell>
          <cell r="H50">
            <v>1.8949999999999978</v>
          </cell>
          <cell r="I50">
            <v>-11.165000000000001</v>
          </cell>
          <cell r="J50">
            <v>5.9999999999998721E-2</v>
          </cell>
          <cell r="K50">
            <v>-2.7572345354050594</v>
          </cell>
          <cell r="L50">
            <v>-1.4591981178269027</v>
          </cell>
          <cell r="M50">
            <v>-3.2705577673466806</v>
          </cell>
          <cell r="N50">
            <v>3.1896465301121886</v>
          </cell>
          <cell r="O50">
            <v>12.138299848837875</v>
          </cell>
          <cell r="P50">
            <v>14.855760341161819</v>
          </cell>
          <cell r="Q50">
            <v>17.465112822332586</v>
          </cell>
          <cell r="R50">
            <v>20.761590857011967</v>
          </cell>
          <cell r="S50">
            <v>24.125323209859495</v>
          </cell>
          <cell r="T50">
            <v>26.95279596331136</v>
          </cell>
          <cell r="U50">
            <v>30.705599280383119</v>
          </cell>
          <cell r="V50">
            <v>35.251608666470574</v>
          </cell>
          <cell r="W50">
            <v>39.973412999228408</v>
          </cell>
          <cell r="X50">
            <v>45.233493252874041</v>
          </cell>
          <cell r="Y50">
            <v>48.864307773734595</v>
          </cell>
          <cell r="Z50">
            <v>52.670697185787169</v>
          </cell>
          <cell r="AA50">
            <v>56.954774615985059</v>
          </cell>
          <cell r="AB50">
            <v>59.852084757920039</v>
          </cell>
          <cell r="AC50">
            <v>63.4055629263909</v>
          </cell>
          <cell r="AD50">
            <v>66.73902168947987</v>
          </cell>
          <cell r="AE50">
            <v>68.336265127349307</v>
          </cell>
          <cell r="AF50">
            <v>74.673390210081124</v>
          </cell>
          <cell r="AG50">
            <v>78.533394040531206</v>
          </cell>
          <cell r="AH50">
            <v>82.177351568494302</v>
          </cell>
          <cell r="AI50">
            <v>86.329984565452875</v>
          </cell>
          <cell r="AJ50">
            <v>92.330642207979977</v>
          </cell>
          <cell r="AK50">
            <v>96.998272760259525</v>
          </cell>
          <cell r="AL50">
            <v>101.85193399468412</v>
          </cell>
          <cell r="AM50">
            <v>106.20934692074923</v>
          </cell>
          <cell r="AN50">
            <v>109.95903261073823</v>
          </cell>
          <cell r="AO50">
            <v>114.54143608244708</v>
          </cell>
          <cell r="AP50">
            <v>119.41495762575883</v>
          </cell>
          <cell r="AQ50">
            <v>124.97255865334763</v>
          </cell>
          <cell r="AR50">
            <v>127.05144974662488</v>
          </cell>
          <cell r="AS50">
            <v>135.76112799837935</v>
          </cell>
          <cell r="AT50">
            <v>131.06693539723557</v>
          </cell>
          <cell r="AU50">
            <v>136.93082272995693</v>
          </cell>
          <cell r="AV50">
            <v>142.93869574312134</v>
          </cell>
          <cell r="AW50">
            <v>153.11701164603741</v>
          </cell>
          <cell r="AX50">
            <v>157.3903356758093</v>
          </cell>
          <cell r="AY50">
            <v>164.47011647741877</v>
          </cell>
          <cell r="AZ50">
            <v>169.4764729197143</v>
          </cell>
          <cell r="BA50">
            <v>173.33068040360467</v>
          </cell>
          <cell r="BB50">
            <v>179.7398015065549</v>
          </cell>
          <cell r="BC50">
            <v>185.16778443458497</v>
          </cell>
          <cell r="BD50">
            <v>192.46458321547763</v>
          </cell>
          <cell r="BE50">
            <v>195.7297913858061</v>
          </cell>
          <cell r="BF50">
            <v>198.39851740374877</v>
          </cell>
          <cell r="BG50">
            <v>199.85151523864795</v>
          </cell>
          <cell r="BH50">
            <v>203.45270176704426</v>
          </cell>
          <cell r="BI50">
            <v>208.66171059129735</v>
          </cell>
          <cell r="BJ50">
            <v>211.99260508108287</v>
          </cell>
          <cell r="BK50">
            <v>214.95151185430981</v>
          </cell>
          <cell r="BL50">
            <v>217.84375981134207</v>
          </cell>
          <cell r="BM50">
            <v>221.036818745457</v>
          </cell>
          <cell r="BN50">
            <v>224.68587481536588</v>
          </cell>
          <cell r="BO50">
            <v>229.57508309356859</v>
          </cell>
        </row>
        <row r="51">
          <cell r="C51" t="str">
            <v>Plus: Depletion, Depreciation and Amortization</v>
          </cell>
          <cell r="H51">
            <v>2.052</v>
          </cell>
          <cell r="I51">
            <v>1.9139999999999999</v>
          </cell>
          <cell r="J51">
            <v>2.0129999999999999</v>
          </cell>
          <cell r="K51">
            <v>1.671358457735334</v>
          </cell>
          <cell r="L51">
            <v>1.9741308426448163</v>
          </cell>
          <cell r="M51">
            <v>1.7232556365145191</v>
          </cell>
          <cell r="N51">
            <v>3.1738012316789099</v>
          </cell>
          <cell r="O51">
            <v>8.584801130181825</v>
          </cell>
          <cell r="P51">
            <v>9.743099541329121</v>
          </cell>
          <cell r="Q51">
            <v>10.847970216938645</v>
          </cell>
          <cell r="R51">
            <v>11.959012298732452</v>
          </cell>
          <cell r="S51">
            <v>13.167439646890379</v>
          </cell>
          <cell r="T51">
            <v>14.522329346291462</v>
          </cell>
          <cell r="U51">
            <v>15.742136150553478</v>
          </cell>
          <cell r="V51">
            <v>17.330667774504427</v>
          </cell>
          <cell r="W51">
            <v>19.420876079161996</v>
          </cell>
          <cell r="X51">
            <v>21.820640405772942</v>
          </cell>
          <cell r="Y51">
            <v>23.238371513038814</v>
          </cell>
          <cell r="Z51">
            <v>24.759971534320798</v>
          </cell>
          <cell r="AA51">
            <v>27.365036498340736</v>
          </cell>
          <cell r="AB51">
            <v>28.615007148168473</v>
          </cell>
          <cell r="AC51">
            <v>30.081249660037031</v>
          </cell>
          <cell r="AD51">
            <v>31.546972890315676</v>
          </cell>
          <cell r="AE51">
            <v>33.455920021759852</v>
          </cell>
          <cell r="AF51">
            <v>35.255934773145405</v>
          </cell>
          <cell r="AG51">
            <v>36.93460614879001</v>
          </cell>
          <cell r="AH51">
            <v>38.841709385851694</v>
          </cell>
          <cell r="AI51">
            <v>41.076598953652756</v>
          </cell>
          <cell r="AJ51">
            <v>43.6775557668429</v>
          </cell>
          <cell r="AK51">
            <v>45.657493780357264</v>
          </cell>
          <cell r="AL51">
            <v>47.719096909004236</v>
          </cell>
          <cell r="AM51">
            <v>49.690824523917762</v>
          </cell>
          <cell r="AN51">
            <v>51.34899286738041</v>
          </cell>
          <cell r="AO51">
            <v>53.17015262675335</v>
          </cell>
          <cell r="AP51">
            <v>55.336197354842788</v>
          </cell>
          <cell r="AQ51">
            <v>57.455646884889489</v>
          </cell>
          <cell r="AR51">
            <v>57.460848040200368</v>
          </cell>
          <cell r="AS51">
            <v>62.001890600084131</v>
          </cell>
          <cell r="AT51">
            <v>60.290504726457335</v>
          </cell>
          <cell r="AU51">
            <v>63.313166848913099</v>
          </cell>
          <cell r="AV51">
            <v>66.267601020357077</v>
          </cell>
          <cell r="AW51">
            <v>71.458939470958072</v>
          </cell>
          <cell r="AX51">
            <v>73.326341166945653</v>
          </cell>
          <cell r="AY51">
            <v>76.27050919211301</v>
          </cell>
          <cell r="AZ51">
            <v>78.561668174214148</v>
          </cell>
          <cell r="BA51">
            <v>80.202203018760002</v>
          </cell>
          <cell r="BB51">
            <v>83.258406066524714</v>
          </cell>
          <cell r="BC51">
            <v>84.698345843011808</v>
          </cell>
          <cell r="BD51">
            <v>87.643086809801744</v>
          </cell>
          <cell r="BE51">
            <v>89.084129151788687</v>
          </cell>
          <cell r="BF51">
            <v>90.565172102360322</v>
          </cell>
          <cell r="BG51">
            <v>92.006533567819957</v>
          </cell>
          <cell r="BH51">
            <v>93.549010091300772</v>
          </cell>
          <cell r="BI51">
            <v>95.430167437927125</v>
          </cell>
          <cell r="BJ51">
            <v>96.802589437856298</v>
          </cell>
          <cell r="BK51">
            <v>98.081116771624551</v>
          </cell>
          <cell r="BL51">
            <v>99.395463462807413</v>
          </cell>
          <cell r="BM51">
            <v>100.67601978782602</v>
          </cell>
          <cell r="BN51">
            <v>101.86451698440638</v>
          </cell>
          <cell r="BO51">
            <v>103.10130437023376</v>
          </cell>
        </row>
        <row r="52">
          <cell r="C52" t="str">
            <v>Accretion</v>
          </cell>
          <cell r="H52">
            <v>0</v>
          </cell>
          <cell r="I52">
            <v>0</v>
          </cell>
          <cell r="J52">
            <v>0</v>
          </cell>
          <cell r="K52">
            <v>0.12487975855150311</v>
          </cell>
          <cell r="L52">
            <v>0.14750216019644474</v>
          </cell>
          <cell r="M52">
            <v>0.12875738703117132</v>
          </cell>
          <cell r="N52">
            <v>0.23713855616560264</v>
          </cell>
          <cell r="O52">
            <v>0.64143504787262307</v>
          </cell>
          <cell r="P52">
            <v>0.72798023226751329</v>
          </cell>
          <cell r="Q52">
            <v>0.81053342877791912</v>
          </cell>
          <cell r="R52">
            <v>0.8935477374516968</v>
          </cell>
          <cell r="S52">
            <v>0.98383843168701568</v>
          </cell>
          <cell r="T52">
            <v>1.0850724295419025</v>
          </cell>
          <cell r="U52">
            <v>1.1762133685132616</v>
          </cell>
          <cell r="V52">
            <v>1.2949045114768227</v>
          </cell>
          <cell r="W52">
            <v>1.4510796917320918</v>
          </cell>
          <cell r="X52">
            <v>1.6303841301670101</v>
          </cell>
          <cell r="Y52">
            <v>1.7363134821542623</v>
          </cell>
          <cell r="Z52">
            <v>1.8500036617744537</v>
          </cell>
          <cell r="AA52">
            <v>2.0446476546367589</v>
          </cell>
          <cell r="AB52">
            <v>2.1380423613344837</v>
          </cell>
          <cell r="AC52">
            <v>2.2475963651525506</v>
          </cell>
          <cell r="AD52">
            <v>2.357111569538175</v>
          </cell>
          <cell r="AE52">
            <v>2.4997433645065303</v>
          </cell>
          <cell r="AF52">
            <v>2.6342360022179836</v>
          </cell>
          <cell r="AG52">
            <v>2.7596621638576995</v>
          </cell>
          <cell r="AH52">
            <v>2.902156187611141</v>
          </cell>
          <cell r="AI52">
            <v>3.0691415930007393</v>
          </cell>
          <cell r="AJ52">
            <v>3.2634786350223419</v>
          </cell>
          <cell r="AK52">
            <v>3.4114146926228415</v>
          </cell>
          <cell r="AL52">
            <v>3.5654525650749913</v>
          </cell>
          <cell r="AM52">
            <v>3.7127751620559937</v>
          </cell>
          <cell r="AN52">
            <v>3.836669387984009</v>
          </cell>
          <cell r="AO52">
            <v>3.9727419282470744</v>
          </cell>
          <cell r="AP52">
            <v>4.1345834179668097</v>
          </cell>
          <cell r="AQ52">
            <v>4.2929434300571909</v>
          </cell>
          <cell r="AR52">
            <v>4.2933320474817807</v>
          </cell>
          <cell r="AS52">
            <v>4.6326274845711861</v>
          </cell>
          <cell r="AT52">
            <v>4.5047569767828382</v>
          </cell>
          <cell r="AU52">
            <v>4.7306027935722028</v>
          </cell>
          <cell r="AV52">
            <v>4.9513507870853095</v>
          </cell>
          <cell r="AW52">
            <v>5.3392347202235131</v>
          </cell>
          <cell r="AX52">
            <v>5.4787623432982073</v>
          </cell>
          <cell r="AY52">
            <v>5.6987432758242793</v>
          </cell>
          <cell r="AZ52">
            <v>5.8699329922873682</v>
          </cell>
          <cell r="BA52">
            <v>5.9925096869120562</v>
          </cell>
          <cell r="BB52">
            <v>6.2208615984501501</v>
          </cell>
          <cell r="BC52">
            <v>6.3284503271182464</v>
          </cell>
          <cell r="BD52">
            <v>6.548474068421311</v>
          </cell>
          <cell r="BE52">
            <v>6.6561451780489005</v>
          </cell>
          <cell r="BF52">
            <v>6.7668050339378638</v>
          </cell>
          <cell r="BG52">
            <v>6.8744999876798243</v>
          </cell>
          <cell r="BH52">
            <v>6.989750007765072</v>
          </cell>
          <cell r="BI52">
            <v>7.1303054189378479</v>
          </cell>
          <cell r="BJ52">
            <v>7.2328493868034558</v>
          </cell>
          <cell r="BK52">
            <v>7.3283777780970967</v>
          </cell>
          <cell r="BL52">
            <v>7.4265825029352879</v>
          </cell>
          <cell r="BM52">
            <v>7.5222624954227211</v>
          </cell>
          <cell r="BN52">
            <v>7.6110640581642048</v>
          </cell>
          <cell r="BO52">
            <v>7.7034737440737997</v>
          </cell>
        </row>
        <row r="53">
          <cell r="C53" t="str">
            <v>Accretion [of Convertible Debt]</v>
          </cell>
          <cell r="H53">
            <v>0</v>
          </cell>
          <cell r="I53">
            <v>0</v>
          </cell>
          <cell r="J53">
            <v>0</v>
          </cell>
          <cell r="K53">
            <v>0.71333333333333115</v>
          </cell>
          <cell r="L53">
            <v>0.71333333333333115</v>
          </cell>
          <cell r="M53">
            <v>0.71333333333333115</v>
          </cell>
          <cell r="N53">
            <v>0.71333333333333115</v>
          </cell>
          <cell r="O53">
            <v>0.71333333333333115</v>
          </cell>
          <cell r="P53">
            <v>0.71333333333333115</v>
          </cell>
          <cell r="Q53">
            <v>0.71333333333333115</v>
          </cell>
          <cell r="R53">
            <v>0.71333333333333115</v>
          </cell>
          <cell r="S53">
            <v>0.71333333333333115</v>
          </cell>
          <cell r="T53">
            <v>0.71333333333333115</v>
          </cell>
          <cell r="U53">
            <v>0.71333333333333115</v>
          </cell>
          <cell r="V53">
            <v>0.71333333333333115</v>
          </cell>
          <cell r="W53">
            <v>0.71333333333333115</v>
          </cell>
          <cell r="X53">
            <v>0.71333333333333115</v>
          </cell>
          <cell r="Y53">
            <v>0.71333333333333115</v>
          </cell>
          <cell r="Z53">
            <v>0.71333333333333471</v>
          </cell>
          <cell r="AA53">
            <v>0.71333333333333471</v>
          </cell>
          <cell r="AB53">
            <v>0.71333333333333471</v>
          </cell>
          <cell r="AC53">
            <v>0.71333333333333471</v>
          </cell>
          <cell r="AD53">
            <v>0.71333333333333471</v>
          </cell>
          <cell r="AE53">
            <v>0.71333333333333471</v>
          </cell>
          <cell r="AF53">
            <v>0.71333333333333471</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row>
        <row r="54">
          <cell r="C54" t="str">
            <v>Plus: Impairment of Oil and Gas Properties</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row>
        <row r="55">
          <cell r="C55" t="str">
            <v>Plus: Restructuring Costs</v>
          </cell>
          <cell r="H55">
            <v>0</v>
          </cell>
          <cell r="I55">
            <v>0</v>
          </cell>
          <cell r="J55">
            <v>0.104</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row>
        <row r="56">
          <cell r="C56" t="str">
            <v>Plus: Non-Cash Compensation Expense</v>
          </cell>
          <cell r="H56">
            <v>0.498</v>
          </cell>
          <cell r="I56">
            <v>3.5219999999999998</v>
          </cell>
          <cell r="J56">
            <v>8.3000000000000004E-2</v>
          </cell>
          <cell r="K56">
            <v>0.26744160680941376</v>
          </cell>
          <cell r="L56">
            <v>0.31588958201362505</v>
          </cell>
          <cell r="M56">
            <v>0.27574590850923414</v>
          </cell>
          <cell r="N56">
            <v>0.50785425302721987</v>
          </cell>
          <cell r="O56">
            <v>1.3736927573909272</v>
          </cell>
          <cell r="P56">
            <v>1.5590373115817542</v>
          </cell>
          <cell r="Q56">
            <v>1.7358326527810302</v>
          </cell>
          <cell r="R56">
            <v>1.9136155085248729</v>
          </cell>
          <cell r="S56">
            <v>2.1069814200730779</v>
          </cell>
          <cell r="T56">
            <v>2.3237834331782339</v>
          </cell>
          <cell r="U56">
            <v>2.518970222833711</v>
          </cell>
          <cell r="V56">
            <v>2.7731583343131962</v>
          </cell>
          <cell r="W56">
            <v>3.1076219946828867</v>
          </cell>
          <cell r="X56">
            <v>3.4916191106231551</v>
          </cell>
          <cell r="Y56">
            <v>3.7184766608967394</v>
          </cell>
          <cell r="Z56">
            <v>3.961954744685114</v>
          </cell>
          <cell r="AA56">
            <v>4.3788029417884573</v>
          </cell>
          <cell r="AB56">
            <v>4.5788163844508416</v>
          </cell>
          <cell r="AC56">
            <v>4.813436463424047</v>
          </cell>
          <cell r="AD56">
            <v>5.0479734498074196</v>
          </cell>
          <cell r="AE56">
            <v>5.3534326921290294</v>
          </cell>
          <cell r="AF56">
            <v>5.6414611728916118</v>
          </cell>
          <cell r="AG56">
            <v>5.9100729526864004</v>
          </cell>
          <cell r="AH56">
            <v>6.2152371451495227</v>
          </cell>
          <cell r="AI56">
            <v>6.5728519071343268</v>
          </cell>
          <cell r="AJ56">
            <v>6.9890427404903255</v>
          </cell>
          <cell r="AK56">
            <v>7.3058615541126333</v>
          </cell>
          <cell r="AL56">
            <v>7.6357479712225489</v>
          </cell>
          <cell r="AM56">
            <v>7.9512530019252265</v>
          </cell>
          <cell r="AN56">
            <v>8.216583999045401</v>
          </cell>
          <cell r="AO56">
            <v>8.5079959879273641</v>
          </cell>
          <cell r="AP56">
            <v>8.8545945765306904</v>
          </cell>
          <cell r="AQ56">
            <v>9.1937372572906231</v>
          </cell>
          <cell r="AR56">
            <v>9.194569517615852</v>
          </cell>
          <cell r="AS56">
            <v>9.9212022235949302</v>
          </cell>
          <cell r="AT56">
            <v>9.6473556493933348</v>
          </cell>
          <cell r="AU56">
            <v>10.131025451721001</v>
          </cell>
          <cell r="AV56">
            <v>10.603777791811018</v>
          </cell>
          <cell r="AW56">
            <v>11.434467276938852</v>
          </cell>
          <cell r="AX56">
            <v>11.733278646709435</v>
          </cell>
          <cell r="AY56">
            <v>12.204388254420138</v>
          </cell>
          <cell r="AZ56">
            <v>12.571006939234897</v>
          </cell>
          <cell r="BA56">
            <v>12.833516320643518</v>
          </cell>
          <cell r="BB56">
            <v>13.322553157742801</v>
          </cell>
          <cell r="BC56">
            <v>13.552964417368283</v>
          </cell>
          <cell r="BD56">
            <v>14.024165704052718</v>
          </cell>
          <cell r="BE56">
            <v>14.254753390157825</v>
          </cell>
          <cell r="BF56">
            <v>14.491741754097021</v>
          </cell>
          <cell r="BG56">
            <v>14.722380504588653</v>
          </cell>
          <cell r="BH56">
            <v>14.969199131673873</v>
          </cell>
          <cell r="BI56">
            <v>15.270211605158931</v>
          </cell>
          <cell r="BJ56">
            <v>15.489819040764923</v>
          </cell>
          <cell r="BK56">
            <v>15.694401967252192</v>
          </cell>
          <cell r="BL56">
            <v>15.904716510710973</v>
          </cell>
          <cell r="BM56">
            <v>16.109624105241579</v>
          </cell>
          <cell r="BN56">
            <v>16.29980090332511</v>
          </cell>
          <cell r="BO56">
            <v>16.497704832441237</v>
          </cell>
        </row>
        <row r="58">
          <cell r="C58" t="str">
            <v>EBITDA</v>
          </cell>
          <cell r="H58">
            <v>4.4449999999999976</v>
          </cell>
          <cell r="I58">
            <v>-5.729000000000001</v>
          </cell>
          <cell r="J58">
            <v>2.2599999999999989</v>
          </cell>
          <cell r="K58">
            <v>1.9778621024522658E-2</v>
          </cell>
          <cell r="L58">
            <v>1.6916578003613147</v>
          </cell>
          <cell r="M58">
            <v>-0.42946550195842487</v>
          </cell>
          <cell r="N58">
            <v>7.8217739043172516</v>
          </cell>
          <cell r="O58">
            <v>23.451562117616579</v>
          </cell>
          <cell r="P58">
            <v>27.599210759673539</v>
          </cell>
          <cell r="Q58">
            <v>31.572782454163512</v>
          </cell>
          <cell r="R58">
            <v>36.24109973505432</v>
          </cell>
          <cell r="S58">
            <v>41.096916041843301</v>
          </cell>
          <cell r="T58">
            <v>45.597314505656293</v>
          </cell>
          <cell r="U58">
            <v>50.856252355616895</v>
          </cell>
          <cell r="V58">
            <v>57.363672620098349</v>
          </cell>
          <cell r="W58">
            <v>64.666324098138702</v>
          </cell>
          <cell r="X58">
            <v>72.889470232770492</v>
          </cell>
          <cell r="Y58">
            <v>78.270802763157732</v>
          </cell>
          <cell r="Z58">
            <v>83.955960459900879</v>
          </cell>
          <cell r="AA58">
            <v>91.456595044084366</v>
          </cell>
          <cell r="AB58">
            <v>95.897283985207181</v>
          </cell>
          <cell r="AC58">
            <v>101.26117874833787</v>
          </cell>
          <cell r="AD58">
            <v>106.40441293247447</v>
          </cell>
          <cell r="AE58">
            <v>110.35869453907806</v>
          </cell>
          <cell r="AF58">
            <v>118.91835549166947</v>
          </cell>
          <cell r="AG58">
            <v>124.13773530586532</v>
          </cell>
          <cell r="AH58">
            <v>130.13645428710666</v>
          </cell>
          <cell r="AI58">
            <v>137.0485770192407</v>
          </cell>
          <cell r="AJ58">
            <v>146.26071935033556</v>
          </cell>
          <cell r="AK58">
            <v>153.37304278735226</v>
          </cell>
          <cell r="AL58">
            <v>160.77223143998589</v>
          </cell>
          <cell r="AM58">
            <v>167.56419960864824</v>
          </cell>
          <cell r="AN58">
            <v>173.36127886514808</v>
          </cell>
          <cell r="AO58">
            <v>180.19232662537487</v>
          </cell>
          <cell r="AP58">
            <v>187.74033297509914</v>
          </cell>
          <cell r="AQ58">
            <v>195.91488622558495</v>
          </cell>
          <cell r="AR58">
            <v>198.0001993519229</v>
          </cell>
          <cell r="AS58">
            <v>212.31684830662957</v>
          </cell>
          <cell r="AT58">
            <v>205.50955274986907</v>
          </cell>
          <cell r="AU58">
            <v>215.1056178241632</v>
          </cell>
          <cell r="AV58">
            <v>224.76142534237474</v>
          </cell>
          <cell r="AW58">
            <v>241.34965311415786</v>
          </cell>
          <cell r="AX58">
            <v>247.9287178327626</v>
          </cell>
          <cell r="AY58">
            <v>258.64375719977619</v>
          </cell>
          <cell r="AZ58">
            <v>266.47908102545074</v>
          </cell>
          <cell r="BA58">
            <v>272.35890942992023</v>
          </cell>
          <cell r="BB58">
            <v>282.54162232927257</v>
          </cell>
          <cell r="BC58">
            <v>289.74754502208327</v>
          </cell>
          <cell r="BD58">
            <v>300.68030979775341</v>
          </cell>
          <cell r="BE58">
            <v>305.72481910580149</v>
          </cell>
          <cell r="BF58">
            <v>310.22223629414395</v>
          </cell>
          <cell r="BG58">
            <v>313.45492929873637</v>
          </cell>
          <cell r="BH58">
            <v>318.96066099778398</v>
          </cell>
          <cell r="BI58">
            <v>326.49239505332122</v>
          </cell>
          <cell r="BJ58">
            <v>331.51786294650759</v>
          </cell>
          <cell r="BK58">
            <v>336.05540837128365</v>
          </cell>
          <cell r="BL58">
            <v>340.57052228779571</v>
          </cell>
          <cell r="BM58">
            <v>345.34472513394735</v>
          </cell>
          <cell r="BN58">
            <v>350.46125676126155</v>
          </cell>
          <cell r="BO58">
            <v>356.87756604031739</v>
          </cell>
        </row>
        <row r="61">
          <cell r="C61" t="str">
            <v>Statement of Cash Flows</v>
          </cell>
        </row>
        <row r="63">
          <cell r="C63" t="str">
            <v>Cash Flows (to) From Operating Activities</v>
          </cell>
        </row>
        <row r="64">
          <cell r="C64" t="str">
            <v>Net Income</v>
          </cell>
          <cell r="H64">
            <v>-0.22746844147157397</v>
          </cell>
          <cell r="I64">
            <v>-12.934085000000003</v>
          </cell>
          <cell r="J64">
            <v>-21.079709000000001</v>
          </cell>
          <cell r="K64">
            <v>-4.7939591031018747</v>
          </cell>
          <cell r="L64">
            <v>-3.5136411951601572</v>
          </cell>
          <cell r="M64">
            <v>-7.9952113924311634</v>
          </cell>
          <cell r="N64">
            <v>-4.3135247935720153</v>
          </cell>
          <cell r="O64">
            <v>4.4753965860650569</v>
          </cell>
          <cell r="P64">
            <v>6.7797202762404769</v>
          </cell>
          <cell r="Q64">
            <v>9.0849439800264804</v>
          </cell>
          <cell r="R64">
            <v>12.015520138474173</v>
          </cell>
          <cell r="S64">
            <v>15.780155506083064</v>
          </cell>
          <cell r="T64">
            <v>18.733074506726915</v>
          </cell>
          <cell r="U64">
            <v>22.422379762023279</v>
          </cell>
          <cell r="V64">
            <v>26.519112347416332</v>
          </cell>
          <cell r="W64">
            <v>30.223961549008983</v>
          </cell>
          <cell r="X64">
            <v>34.273538887220838</v>
          </cell>
          <cell r="Y64">
            <v>37.764364793891097</v>
          </cell>
          <cell r="Z64">
            <v>41.476696135051945</v>
          </cell>
          <cell r="AA64">
            <v>45.55166156718866</v>
          </cell>
          <cell r="AB64">
            <v>48.348293841238245</v>
          </cell>
          <cell r="AC64">
            <v>51.725006926293361</v>
          </cell>
          <cell r="AD64">
            <v>54.971277036116703</v>
          </cell>
          <cell r="AE64">
            <v>56.391642272706648</v>
          </cell>
          <cell r="AF64">
            <v>62.609303663942832</v>
          </cell>
          <cell r="AG64">
            <v>68.550345754698796</v>
          </cell>
          <cell r="AH64">
            <v>71.669624064869907</v>
          </cell>
          <cell r="AI64">
            <v>74.935453990360386</v>
          </cell>
          <cell r="AJ64">
            <v>79.874534579695791</v>
          </cell>
          <cell r="AK64">
            <v>84.474309956581408</v>
          </cell>
          <cell r="AL64">
            <v>89.195517538610773</v>
          </cell>
          <cell r="AM64">
            <v>93.473819218430577</v>
          </cell>
          <cell r="AN64">
            <v>97.205255082492926</v>
          </cell>
          <cell r="AO64">
            <v>101.6778089289741</v>
          </cell>
          <cell r="AP64">
            <v>106.56169513936558</v>
          </cell>
          <cell r="AQ64">
            <v>112.04111381616799</v>
          </cell>
          <cell r="AR64">
            <v>114.06824849284284</v>
          </cell>
          <cell r="AS64">
            <v>122.83678022190864</v>
          </cell>
          <cell r="AT64">
            <v>117.95911482316851</v>
          </cell>
          <cell r="AU64">
            <v>122.94818959943959</v>
          </cell>
          <cell r="AV64">
            <v>127.9496582724914</v>
          </cell>
          <cell r="AW64">
            <v>138.07065153012442</v>
          </cell>
          <cell r="AX64">
            <v>142.24733787905137</v>
          </cell>
          <cell r="AY64">
            <v>149.30347523644727</v>
          </cell>
          <cell r="AZ64">
            <v>154.31344616448828</v>
          </cell>
          <cell r="BA64">
            <v>158.14900847439327</v>
          </cell>
          <cell r="BB64">
            <v>164.63053138742072</v>
          </cell>
          <cell r="BC64">
            <v>170.08034619893058</v>
          </cell>
          <cell r="BD64">
            <v>177.74773730116146</v>
          </cell>
          <cell r="BE64">
            <v>181.07520628807265</v>
          </cell>
          <cell r="BF64">
            <v>183.75922697555046</v>
          </cell>
          <cell r="BG64">
            <v>183.81194737962701</v>
          </cell>
          <cell r="BH64">
            <v>186.1432197464963</v>
          </cell>
          <cell r="BI64">
            <v>191.3604477488316</v>
          </cell>
          <cell r="BJ64">
            <v>194.68312306053491</v>
          </cell>
          <cell r="BK64">
            <v>197.64202983376185</v>
          </cell>
          <cell r="BL64">
            <v>200.54249696887632</v>
          </cell>
          <cell r="BM64">
            <v>203.72733672490904</v>
          </cell>
          <cell r="BN64">
            <v>207.38461197290013</v>
          </cell>
          <cell r="BO64">
            <v>212.26560107302066</v>
          </cell>
        </row>
        <row r="65">
          <cell r="C65" t="str">
            <v>Depletion, Depreciation and Amortization</v>
          </cell>
          <cell r="H65">
            <v>2.052</v>
          </cell>
          <cell r="I65">
            <v>1.9139999999999999</v>
          </cell>
          <cell r="J65">
            <v>2.0129999999999999</v>
          </cell>
          <cell r="K65">
            <v>1.671358457735334</v>
          </cell>
          <cell r="L65">
            <v>1.9741308426448163</v>
          </cell>
          <cell r="M65">
            <v>1.7232556365145191</v>
          </cell>
          <cell r="N65">
            <v>3.1738012316789099</v>
          </cell>
          <cell r="O65">
            <v>8.584801130181825</v>
          </cell>
          <cell r="P65">
            <v>9.743099541329121</v>
          </cell>
          <cell r="Q65">
            <v>10.847970216938645</v>
          </cell>
          <cell r="R65">
            <v>11.959012298732452</v>
          </cell>
          <cell r="S65">
            <v>13.167439646890379</v>
          </cell>
          <cell r="T65">
            <v>14.522329346291462</v>
          </cell>
          <cell r="U65">
            <v>15.742136150553478</v>
          </cell>
          <cell r="V65">
            <v>17.330667774504427</v>
          </cell>
          <cell r="W65">
            <v>19.420876079161996</v>
          </cell>
          <cell r="X65">
            <v>21.820640405772942</v>
          </cell>
          <cell r="Y65">
            <v>23.238371513038814</v>
          </cell>
          <cell r="Z65">
            <v>24.759971534320798</v>
          </cell>
          <cell r="AA65">
            <v>27.365036498340736</v>
          </cell>
          <cell r="AB65">
            <v>28.615007148168473</v>
          </cell>
          <cell r="AC65">
            <v>30.081249660037031</v>
          </cell>
          <cell r="AD65">
            <v>31.546972890315676</v>
          </cell>
          <cell r="AE65">
            <v>33.455920021759852</v>
          </cell>
          <cell r="AF65">
            <v>35.255934773145405</v>
          </cell>
          <cell r="AG65">
            <v>36.93460614879001</v>
          </cell>
          <cell r="AH65">
            <v>38.841709385851694</v>
          </cell>
          <cell r="AI65">
            <v>41.076598953652756</v>
          </cell>
          <cell r="AJ65">
            <v>43.6775557668429</v>
          </cell>
          <cell r="AK65">
            <v>45.657493780357264</v>
          </cell>
          <cell r="AL65">
            <v>47.719096909004236</v>
          </cell>
          <cell r="AM65">
            <v>49.690824523917762</v>
          </cell>
          <cell r="AN65">
            <v>51.34899286738041</v>
          </cell>
          <cell r="AO65">
            <v>53.17015262675335</v>
          </cell>
          <cell r="AP65">
            <v>55.336197354842788</v>
          </cell>
          <cell r="AQ65">
            <v>57.455646884889489</v>
          </cell>
          <cell r="AR65">
            <v>57.460848040200368</v>
          </cell>
          <cell r="AS65">
            <v>62.001890600084131</v>
          </cell>
          <cell r="AT65">
            <v>60.290504726457335</v>
          </cell>
          <cell r="AU65">
            <v>63.313166848913099</v>
          </cell>
          <cell r="AV65">
            <v>66.267601020357077</v>
          </cell>
          <cell r="AW65">
            <v>71.458939470958072</v>
          </cell>
          <cell r="AX65">
            <v>73.326341166945653</v>
          </cell>
          <cell r="AY65">
            <v>76.27050919211301</v>
          </cell>
          <cell r="AZ65">
            <v>78.561668174214148</v>
          </cell>
          <cell r="BA65">
            <v>80.202203018760002</v>
          </cell>
          <cell r="BB65">
            <v>83.258406066524714</v>
          </cell>
          <cell r="BC65">
            <v>84.698345843011808</v>
          </cell>
          <cell r="BD65">
            <v>87.643086809801744</v>
          </cell>
          <cell r="BE65">
            <v>89.084129151788687</v>
          </cell>
          <cell r="BF65">
            <v>90.565172102360322</v>
          </cell>
          <cell r="BG65">
            <v>92.006533567819957</v>
          </cell>
          <cell r="BH65">
            <v>93.549010091300772</v>
          </cell>
          <cell r="BI65">
            <v>95.430167437927125</v>
          </cell>
          <cell r="BJ65">
            <v>96.802589437856298</v>
          </cell>
          <cell r="BK65">
            <v>98.081116771624551</v>
          </cell>
          <cell r="BL65">
            <v>99.395463462807413</v>
          </cell>
          <cell r="BM65">
            <v>100.67601978782602</v>
          </cell>
          <cell r="BN65">
            <v>101.86451698440638</v>
          </cell>
          <cell r="BO65">
            <v>103.10130437023376</v>
          </cell>
        </row>
        <row r="66">
          <cell r="C66" t="str">
            <v>Amortization of Deferred Loan Costs</v>
          </cell>
          <cell r="H66">
            <v>0</v>
          </cell>
          <cell r="I66">
            <v>0</v>
          </cell>
          <cell r="J66">
            <v>0</v>
          </cell>
          <cell r="K66">
            <v>0</v>
          </cell>
          <cell r="L66">
            <v>0</v>
          </cell>
          <cell r="M66">
            <v>0</v>
          </cell>
          <cell r="N66">
            <v>0.1796875</v>
          </cell>
          <cell r="O66">
            <v>0.1796875</v>
          </cell>
          <cell r="P66">
            <v>0.1796875</v>
          </cell>
          <cell r="Q66">
            <v>0.1796875</v>
          </cell>
          <cell r="R66">
            <v>0.1796875</v>
          </cell>
          <cell r="S66">
            <v>0.1796875</v>
          </cell>
          <cell r="T66">
            <v>0.1796875</v>
          </cell>
          <cell r="U66">
            <v>0.1796875</v>
          </cell>
          <cell r="V66">
            <v>0.1796875</v>
          </cell>
          <cell r="W66">
            <v>0.1796875</v>
          </cell>
          <cell r="X66">
            <v>0.1796875</v>
          </cell>
          <cell r="Y66">
            <v>0.1796875</v>
          </cell>
          <cell r="Z66">
            <v>0.1796875</v>
          </cell>
          <cell r="AA66">
            <v>0.1796875</v>
          </cell>
          <cell r="AB66">
            <v>0.1796875</v>
          </cell>
          <cell r="AC66">
            <v>0.1796875</v>
          </cell>
          <cell r="AD66">
            <v>0.1796875</v>
          </cell>
          <cell r="AE66">
            <v>0.1796875</v>
          </cell>
          <cell r="AF66">
            <v>0.1796875</v>
          </cell>
          <cell r="AG66">
            <v>0.1796875</v>
          </cell>
          <cell r="AH66">
            <v>0.1796875</v>
          </cell>
          <cell r="AI66">
            <v>0.1796875</v>
          </cell>
          <cell r="AJ66">
            <v>0.1796875</v>
          </cell>
          <cell r="AK66">
            <v>0.1796875</v>
          </cell>
          <cell r="AL66">
            <v>0.1796875</v>
          </cell>
          <cell r="AM66">
            <v>0.1796875</v>
          </cell>
          <cell r="AN66">
            <v>0.1796875</v>
          </cell>
          <cell r="AO66">
            <v>0.1796875</v>
          </cell>
          <cell r="AP66">
            <v>0.1796875</v>
          </cell>
          <cell r="AQ66">
            <v>0.1796875</v>
          </cell>
          <cell r="AR66">
            <v>0.1796875</v>
          </cell>
          <cell r="AS66">
            <v>0.1796875</v>
          </cell>
          <cell r="AT66">
            <v>0.1796875</v>
          </cell>
          <cell r="AU66">
            <v>0.1796875</v>
          </cell>
          <cell r="AV66">
            <v>0.1796875</v>
          </cell>
          <cell r="AW66">
            <v>0.1796875</v>
          </cell>
          <cell r="AX66">
            <v>0.1796875</v>
          </cell>
          <cell r="AY66">
            <v>0.1796875</v>
          </cell>
          <cell r="AZ66">
            <v>0.1796875</v>
          </cell>
          <cell r="BA66">
            <v>0.1796875</v>
          </cell>
          <cell r="BB66">
            <v>0.1796875</v>
          </cell>
          <cell r="BC66">
            <v>0.1796875</v>
          </cell>
          <cell r="BD66">
            <v>0.1796875</v>
          </cell>
          <cell r="BE66">
            <v>0.1796875</v>
          </cell>
          <cell r="BF66">
            <v>0.1796875</v>
          </cell>
          <cell r="BG66">
            <v>0.1796875</v>
          </cell>
          <cell r="BH66">
            <v>0.1796875</v>
          </cell>
          <cell r="BI66">
            <v>0.1796875</v>
          </cell>
          <cell r="BJ66">
            <v>0.1796875</v>
          </cell>
          <cell r="BK66">
            <v>0.1796875</v>
          </cell>
          <cell r="BL66">
            <v>0.1796875</v>
          </cell>
          <cell r="BM66">
            <v>0.1796875</v>
          </cell>
          <cell r="BN66">
            <v>0.1796875</v>
          </cell>
          <cell r="BO66">
            <v>0.1796875</v>
          </cell>
        </row>
        <row r="67">
          <cell r="C67" t="str">
            <v>Non-Cash Interest (PIK)</v>
          </cell>
          <cell r="H67">
            <v>0</v>
          </cell>
          <cell r="I67">
            <v>1.5383399999999998</v>
          </cell>
          <cell r="J67">
            <v>2.5268029999999997</v>
          </cell>
          <cell r="K67">
            <v>1.8830360431066515</v>
          </cell>
          <cell r="L67">
            <v>1.8956316019234185</v>
          </cell>
          <cell r="M67">
            <v>1.9083114119697291</v>
          </cell>
          <cell r="N67">
            <v>1.9210760367989579</v>
          </cell>
          <cell r="O67">
            <v>1.9339260437340682</v>
          </cell>
          <cell r="P67">
            <v>1.9468620038928248</v>
          </cell>
          <cell r="Q67">
            <v>1.9598844922131777</v>
          </cell>
          <cell r="R67">
            <v>1.9729940874788179</v>
          </cell>
          <cell r="S67">
            <v>1.986191372344897</v>
          </cell>
          <cell r="T67">
            <v>1.9994769333639262</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row>
        <row r="68">
          <cell r="C68" t="str">
            <v>Accretion [of what?]</v>
          </cell>
          <cell r="H68">
            <v>0</v>
          </cell>
          <cell r="I68">
            <v>0</v>
          </cell>
          <cell r="J68">
            <v>0</v>
          </cell>
          <cell r="K68">
            <v>0.12487975855150311</v>
          </cell>
          <cell r="L68">
            <v>0.14750216019644474</v>
          </cell>
          <cell r="M68">
            <v>0.12875738703117132</v>
          </cell>
          <cell r="N68">
            <v>0.23713855616560264</v>
          </cell>
          <cell r="O68">
            <v>0.64143504787262307</v>
          </cell>
          <cell r="P68">
            <v>0.72798023226751329</v>
          </cell>
          <cell r="Q68">
            <v>0.81053342877791912</v>
          </cell>
          <cell r="R68">
            <v>0.8935477374516968</v>
          </cell>
          <cell r="S68">
            <v>0.98383843168701568</v>
          </cell>
          <cell r="T68">
            <v>1.0850724295419025</v>
          </cell>
          <cell r="U68">
            <v>1.1762133685132616</v>
          </cell>
          <cell r="V68">
            <v>1.2949045114768227</v>
          </cell>
          <cell r="W68">
            <v>1.4510796917320918</v>
          </cell>
          <cell r="X68">
            <v>1.6303841301670101</v>
          </cell>
          <cell r="Y68">
            <v>1.7363134821542623</v>
          </cell>
          <cell r="Z68">
            <v>1.8500036617744537</v>
          </cell>
          <cell r="AA68">
            <v>2.0446476546367589</v>
          </cell>
          <cell r="AB68">
            <v>2.1380423613344837</v>
          </cell>
          <cell r="AC68">
            <v>2.2475963651525506</v>
          </cell>
          <cell r="AD68">
            <v>2.357111569538175</v>
          </cell>
          <cell r="AE68">
            <v>2.4997433645065303</v>
          </cell>
          <cell r="AF68">
            <v>2.6342360022179836</v>
          </cell>
          <cell r="AG68">
            <v>2.7596621638576995</v>
          </cell>
          <cell r="AH68">
            <v>2.902156187611141</v>
          </cell>
          <cell r="AI68">
            <v>3.0691415930007393</v>
          </cell>
          <cell r="AJ68">
            <v>3.2634786350223419</v>
          </cell>
          <cell r="AK68">
            <v>3.4114146926228415</v>
          </cell>
          <cell r="AL68">
            <v>3.5654525650749913</v>
          </cell>
          <cell r="AM68">
            <v>3.7127751620559937</v>
          </cell>
          <cell r="AN68">
            <v>3.836669387984009</v>
          </cell>
          <cell r="AO68">
            <v>3.9727419282470744</v>
          </cell>
          <cell r="AP68">
            <v>4.1345834179668097</v>
          </cell>
          <cell r="AQ68">
            <v>4.2929434300571909</v>
          </cell>
          <cell r="AR68">
            <v>4.2933320474817807</v>
          </cell>
          <cell r="AS68">
            <v>4.6326274845711861</v>
          </cell>
          <cell r="AT68">
            <v>4.5047569767828382</v>
          </cell>
          <cell r="AU68">
            <v>4.7306027935722028</v>
          </cell>
          <cell r="AV68">
            <v>4.9513507870853095</v>
          </cell>
          <cell r="AW68">
            <v>5.3392347202235131</v>
          </cell>
          <cell r="AX68">
            <v>5.4787623432982073</v>
          </cell>
          <cell r="AY68">
            <v>5.6987432758242793</v>
          </cell>
          <cell r="AZ68">
            <v>5.8699329922873682</v>
          </cell>
          <cell r="BA68">
            <v>5.9925096869120562</v>
          </cell>
          <cell r="BB68">
            <v>6.2208615984501501</v>
          </cell>
          <cell r="BC68">
            <v>6.3284503271182464</v>
          </cell>
          <cell r="BD68">
            <v>6.548474068421311</v>
          </cell>
          <cell r="BE68">
            <v>6.6561451780489005</v>
          </cell>
          <cell r="BF68">
            <v>6.7668050339378638</v>
          </cell>
          <cell r="BG68">
            <v>6.8744999876798243</v>
          </cell>
          <cell r="BH68">
            <v>6.989750007765072</v>
          </cell>
          <cell r="BI68">
            <v>7.1303054189378479</v>
          </cell>
          <cell r="BJ68">
            <v>7.2328493868034558</v>
          </cell>
          <cell r="BK68">
            <v>7.3283777780970967</v>
          </cell>
          <cell r="BL68">
            <v>7.4265825029352879</v>
          </cell>
          <cell r="BM68">
            <v>7.5222624954227211</v>
          </cell>
          <cell r="BN68">
            <v>7.6110640581642048</v>
          </cell>
          <cell r="BO68">
            <v>7.7034737440737997</v>
          </cell>
        </row>
        <row r="69">
          <cell r="C69" t="str">
            <v>Accretion of Covertible Debt</v>
          </cell>
          <cell r="H69">
            <v>0</v>
          </cell>
          <cell r="I69">
            <v>0</v>
          </cell>
          <cell r="J69">
            <v>0</v>
          </cell>
          <cell r="K69">
            <v>0.71333333333333115</v>
          </cell>
          <cell r="L69">
            <v>0.71333333333333115</v>
          </cell>
          <cell r="M69">
            <v>0.71333333333333115</v>
          </cell>
          <cell r="N69">
            <v>0.71333333333333115</v>
          </cell>
          <cell r="O69">
            <v>0.71333333333333115</v>
          </cell>
          <cell r="P69">
            <v>0.71333333333333115</v>
          </cell>
          <cell r="Q69">
            <v>0.71333333333333115</v>
          </cell>
          <cell r="R69">
            <v>0.71333333333333115</v>
          </cell>
          <cell r="S69">
            <v>0.71333333333333115</v>
          </cell>
          <cell r="T69">
            <v>0.71333333333333115</v>
          </cell>
          <cell r="U69">
            <v>0.71333333333333115</v>
          </cell>
          <cell r="V69">
            <v>0.71333333333333115</v>
          </cell>
          <cell r="W69">
            <v>0.71333333333333115</v>
          </cell>
          <cell r="X69">
            <v>0.71333333333333115</v>
          </cell>
          <cell r="Y69">
            <v>0.71333333333333115</v>
          </cell>
          <cell r="Z69">
            <v>0.71333333333333471</v>
          </cell>
          <cell r="AA69">
            <v>0.71333333333333471</v>
          </cell>
          <cell r="AB69">
            <v>0.71333333333333471</v>
          </cell>
          <cell r="AC69">
            <v>0.71333333333333471</v>
          </cell>
          <cell r="AD69">
            <v>0.71333333333333471</v>
          </cell>
          <cell r="AE69">
            <v>0.71333333333333471</v>
          </cell>
          <cell r="AF69">
            <v>0.71333333333333471</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row>
        <row r="70">
          <cell r="C70" t="str">
            <v>Impairment</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row>
        <row r="71">
          <cell r="C71" t="str">
            <v>Unrealized (gain) / loss on commodity hedges</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row>
        <row r="72">
          <cell r="C72" t="str">
            <v>Unrealized (gain) / loss on Interest Rate Hedges</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row>
        <row r="73">
          <cell r="C73" t="str">
            <v>Deferred income tax provision / benefit</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row>
        <row r="74">
          <cell r="C74" t="str">
            <v>Other Expense (Income)</v>
          </cell>
          <cell r="H74">
            <v>0.20396</v>
          </cell>
          <cell r="I74">
            <v>1.1000000000000001</v>
          </cell>
          <cell r="J74">
            <v>17.079281999999999</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row>
        <row r="75">
          <cell r="C75" t="str">
            <v>Non-cash Share-Based Compensation Expense</v>
          </cell>
          <cell r="H75">
            <v>0</v>
          </cell>
          <cell r="I75">
            <v>0</v>
          </cell>
          <cell r="J75">
            <v>0</v>
          </cell>
          <cell r="K75">
            <v>0.26744160680941376</v>
          </cell>
          <cell r="L75">
            <v>0.31588958201362505</v>
          </cell>
          <cell r="M75">
            <v>0.27574590850923414</v>
          </cell>
          <cell r="N75">
            <v>0.50785425302721987</v>
          </cell>
          <cell r="O75">
            <v>1.3736927573909272</v>
          </cell>
          <cell r="P75">
            <v>1.5590373115817542</v>
          </cell>
          <cell r="Q75">
            <v>1.7358326527810302</v>
          </cell>
          <cell r="R75">
            <v>1.9136155085248729</v>
          </cell>
          <cell r="S75">
            <v>2.1069814200730779</v>
          </cell>
          <cell r="T75">
            <v>2.3237834331782339</v>
          </cell>
          <cell r="U75">
            <v>2.518970222833711</v>
          </cell>
          <cell r="V75">
            <v>2.7731583343131962</v>
          </cell>
          <cell r="W75">
            <v>3.1076219946828867</v>
          </cell>
          <cell r="X75">
            <v>3.4916191106231551</v>
          </cell>
          <cell r="Y75">
            <v>3.7184766608967394</v>
          </cell>
          <cell r="Z75">
            <v>3.961954744685114</v>
          </cell>
          <cell r="AA75">
            <v>4.3788029417884573</v>
          </cell>
          <cell r="AB75">
            <v>4.5788163844508416</v>
          </cell>
          <cell r="AC75">
            <v>4.813436463424047</v>
          </cell>
          <cell r="AD75">
            <v>5.0479734498074196</v>
          </cell>
          <cell r="AE75">
            <v>5.3534326921290294</v>
          </cell>
          <cell r="AF75">
            <v>5.6414611728916118</v>
          </cell>
          <cell r="AG75">
            <v>5.9100729526864004</v>
          </cell>
          <cell r="AH75">
            <v>6.2152371451495227</v>
          </cell>
          <cell r="AI75">
            <v>6.5728519071343268</v>
          </cell>
          <cell r="AJ75">
            <v>6.9890427404903255</v>
          </cell>
          <cell r="AK75">
            <v>7.3058615541126333</v>
          </cell>
          <cell r="AL75">
            <v>7.6357479712225489</v>
          </cell>
          <cell r="AM75">
            <v>7.9512530019252265</v>
          </cell>
          <cell r="AN75">
            <v>8.216583999045401</v>
          </cell>
          <cell r="AO75">
            <v>8.5079959879273641</v>
          </cell>
          <cell r="AP75">
            <v>8.8545945765306904</v>
          </cell>
          <cell r="AQ75">
            <v>9.1937372572906231</v>
          </cell>
          <cell r="AR75">
            <v>9.194569517615852</v>
          </cell>
          <cell r="AS75">
            <v>9.9212022235949302</v>
          </cell>
          <cell r="AT75">
            <v>9.6473556493933348</v>
          </cell>
          <cell r="AU75">
            <v>10.131025451721001</v>
          </cell>
          <cell r="AV75">
            <v>10.603777791811018</v>
          </cell>
          <cell r="AW75">
            <v>11.434467276938852</v>
          </cell>
          <cell r="AX75">
            <v>11.733278646709435</v>
          </cell>
          <cell r="AY75">
            <v>12.204388254420138</v>
          </cell>
          <cell r="AZ75">
            <v>12.571006939234897</v>
          </cell>
          <cell r="BA75">
            <v>12.833516320643518</v>
          </cell>
          <cell r="BB75">
            <v>13.322553157742801</v>
          </cell>
          <cell r="BC75">
            <v>13.552964417368283</v>
          </cell>
          <cell r="BD75">
            <v>14.024165704052718</v>
          </cell>
          <cell r="BE75">
            <v>14.254753390157825</v>
          </cell>
          <cell r="BF75">
            <v>14.491741754097021</v>
          </cell>
          <cell r="BG75">
            <v>14.722380504588653</v>
          </cell>
          <cell r="BH75">
            <v>14.969199131673873</v>
          </cell>
          <cell r="BI75">
            <v>15.270211605158931</v>
          </cell>
          <cell r="BJ75">
            <v>15.489819040764923</v>
          </cell>
          <cell r="BK75">
            <v>15.694401967252192</v>
          </cell>
          <cell r="BL75">
            <v>15.904716510710973</v>
          </cell>
          <cell r="BM75">
            <v>16.109624105241579</v>
          </cell>
          <cell r="BN75">
            <v>16.29980090332511</v>
          </cell>
          <cell r="BO75">
            <v>16.497704832441237</v>
          </cell>
        </row>
        <row r="76">
          <cell r="C76" t="str">
            <v>Gain on disposal of other PPE</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row>
        <row r="77">
          <cell r="C77" t="str">
            <v>Funds From Operations</v>
          </cell>
          <cell r="H77">
            <v>2.028491558528426</v>
          </cell>
          <cell r="I77">
            <v>-8.381745000000004</v>
          </cell>
          <cell r="J77">
            <v>0.53937599999999719</v>
          </cell>
          <cell r="K77">
            <v>-0.13390990356564136</v>
          </cell>
          <cell r="L77">
            <v>1.5328463249514788</v>
          </cell>
          <cell r="M77">
            <v>-3.245807715073179</v>
          </cell>
          <cell r="N77">
            <v>2.4193661174320065</v>
          </cell>
          <cell r="O77">
            <v>17.902272398577832</v>
          </cell>
          <cell r="P77">
            <v>21.649720198645021</v>
          </cell>
          <cell r="Q77">
            <v>25.332185604070585</v>
          </cell>
          <cell r="R77">
            <v>29.647710603995346</v>
          </cell>
          <cell r="S77">
            <v>34.917627210411766</v>
          </cell>
          <cell r="T77">
            <v>39.556757482435771</v>
          </cell>
          <cell r="U77">
            <v>42.75272033725706</v>
          </cell>
          <cell r="V77">
            <v>48.810863801044107</v>
          </cell>
          <cell r="W77">
            <v>55.096560147919284</v>
          </cell>
          <cell r="X77">
            <v>62.109203367117274</v>
          </cell>
          <cell r="Y77">
            <v>67.350547283314242</v>
          </cell>
          <cell r="Z77">
            <v>72.941646909165641</v>
          </cell>
          <cell r="AA77">
            <v>80.233169495287967</v>
          </cell>
          <cell r="AB77">
            <v>84.573180568525387</v>
          </cell>
          <cell r="AC77">
            <v>89.76031024824033</v>
          </cell>
          <cell r="AD77">
            <v>94.816355779111305</v>
          </cell>
          <cell r="AE77">
            <v>98.593759184435399</v>
          </cell>
          <cell r="AF77">
            <v>107.03395644553117</v>
          </cell>
          <cell r="AG77">
            <v>114.33437452003291</v>
          </cell>
          <cell r="AH77">
            <v>119.80841428348225</v>
          </cell>
          <cell r="AI77">
            <v>125.83373394414819</v>
          </cell>
          <cell r="AJ77">
            <v>133.98429922205136</v>
          </cell>
          <cell r="AK77">
            <v>141.02876748367416</v>
          </cell>
          <cell r="AL77">
            <v>148.29550248391254</v>
          </cell>
          <cell r="AM77">
            <v>155.00835940632959</v>
          </cell>
          <cell r="AN77">
            <v>160.78718883690277</v>
          </cell>
          <cell r="AO77">
            <v>167.5083869719019</v>
          </cell>
          <cell r="AP77">
            <v>175.06675798870589</v>
          </cell>
          <cell r="AQ77">
            <v>183.16312888840531</v>
          </cell>
          <cell r="AR77">
            <v>185.19668559814085</v>
          </cell>
          <cell r="AS77">
            <v>199.57218803015886</v>
          </cell>
          <cell r="AT77">
            <v>192.58141967580201</v>
          </cell>
          <cell r="AU77">
            <v>201.30267219364586</v>
          </cell>
          <cell r="AV77">
            <v>209.95207537174483</v>
          </cell>
          <cell r="AW77">
            <v>226.48298049824487</v>
          </cell>
          <cell r="AX77">
            <v>232.96540753600468</v>
          </cell>
          <cell r="AY77">
            <v>243.65680345880469</v>
          </cell>
          <cell r="AZ77">
            <v>251.4957417702247</v>
          </cell>
          <cell r="BA77">
            <v>257.35692500070883</v>
          </cell>
          <cell r="BB77">
            <v>267.61203971013839</v>
          </cell>
          <cell r="BC77">
            <v>274.83979428642891</v>
          </cell>
          <cell r="BD77">
            <v>286.14315138343721</v>
          </cell>
          <cell r="BE77">
            <v>291.2499215080681</v>
          </cell>
          <cell r="BF77">
            <v>295.7626333659457</v>
          </cell>
          <cell r="BG77">
            <v>297.59504893971547</v>
          </cell>
          <cell r="BH77">
            <v>301.83086647723599</v>
          </cell>
          <cell r="BI77">
            <v>309.37081971085547</v>
          </cell>
          <cell r="BJ77">
            <v>314.3880684259596</v>
          </cell>
          <cell r="BK77">
            <v>318.92561385073572</v>
          </cell>
          <cell r="BL77">
            <v>323.44894694532996</v>
          </cell>
          <cell r="BM77">
            <v>328.21493061339936</v>
          </cell>
          <cell r="BN77">
            <v>333.33968141879586</v>
          </cell>
          <cell r="BO77">
            <v>339.74777151976946</v>
          </cell>
        </row>
        <row r="79">
          <cell r="C79" t="str">
            <v>Changes in Working Capital Items</v>
          </cell>
        </row>
        <row r="80">
          <cell r="C80" t="str">
            <v>(Inc.) / Dec. in Account Receivable</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row>
        <row r="81">
          <cell r="C81" t="str">
            <v>(Inc.) / Dec. in Inventories</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row>
        <row r="82">
          <cell r="C82" t="str">
            <v>(Inc.) / Dec. in Prepaids and Other Current Assets</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row>
        <row r="83">
          <cell r="C83" t="str">
            <v>(Inc.) / Dec. in Derivative Premiums</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row>
        <row r="84">
          <cell r="C84" t="str">
            <v>Inc. / (Dec.) in Account Payable</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row>
        <row r="85">
          <cell r="C85" t="str">
            <v>Inc. / (Dec.) in Accrued Liabilities</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row>
        <row r="86">
          <cell r="C86" t="str">
            <v>Change in Working Capital</v>
          </cell>
          <cell r="H86">
            <v>-2.714</v>
          </cell>
          <cell r="I86">
            <v>-2.9664999999999999</v>
          </cell>
          <cell r="J86">
            <v>1.377</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row>
        <row r="88">
          <cell r="C88" t="str">
            <v>Cash Flow (to) From Operations</v>
          </cell>
          <cell r="H88">
            <v>-0.68550844147157397</v>
          </cell>
          <cell r="I88">
            <v>-11.348245000000004</v>
          </cell>
          <cell r="J88">
            <v>1.9163759999999972</v>
          </cell>
          <cell r="K88">
            <v>-0.13390990356564136</v>
          </cell>
          <cell r="L88">
            <v>1.5328463249514788</v>
          </cell>
          <cell r="M88">
            <v>-3.245807715073179</v>
          </cell>
          <cell r="N88">
            <v>2.4193661174320065</v>
          </cell>
          <cell r="O88">
            <v>17.902272398577832</v>
          </cell>
          <cell r="P88">
            <v>21.649720198645021</v>
          </cell>
          <cell r="Q88">
            <v>25.332185604070585</v>
          </cell>
          <cell r="R88">
            <v>29.647710603995346</v>
          </cell>
          <cell r="S88">
            <v>34.917627210411766</v>
          </cell>
          <cell r="T88">
            <v>39.556757482435771</v>
          </cell>
          <cell r="U88">
            <v>42.75272033725706</v>
          </cell>
          <cell r="V88">
            <v>48.810863801044107</v>
          </cell>
          <cell r="W88">
            <v>55.096560147919284</v>
          </cell>
          <cell r="X88">
            <v>62.109203367117274</v>
          </cell>
          <cell r="Y88">
            <v>67.350547283314242</v>
          </cell>
          <cell r="Z88">
            <v>72.941646909165641</v>
          </cell>
          <cell r="AA88">
            <v>80.233169495287967</v>
          </cell>
          <cell r="AB88">
            <v>84.573180568525387</v>
          </cell>
          <cell r="AC88">
            <v>89.76031024824033</v>
          </cell>
          <cell r="AD88">
            <v>94.816355779111305</v>
          </cell>
          <cell r="AE88">
            <v>98.593759184435399</v>
          </cell>
          <cell r="AF88">
            <v>107.03395644553117</v>
          </cell>
          <cell r="AG88">
            <v>114.33437452003291</v>
          </cell>
          <cell r="AH88">
            <v>119.80841428348225</v>
          </cell>
          <cell r="AI88">
            <v>125.83373394414819</v>
          </cell>
          <cell r="AJ88">
            <v>133.98429922205136</v>
          </cell>
          <cell r="AK88">
            <v>141.02876748367416</v>
          </cell>
          <cell r="AL88">
            <v>148.29550248391254</v>
          </cell>
          <cell r="AM88">
            <v>155.00835940632959</v>
          </cell>
          <cell r="AN88">
            <v>160.78718883690277</v>
          </cell>
          <cell r="AO88">
            <v>167.5083869719019</v>
          </cell>
          <cell r="AP88">
            <v>175.06675798870589</v>
          </cell>
          <cell r="AQ88">
            <v>183.16312888840531</v>
          </cell>
          <cell r="AR88">
            <v>185.19668559814085</v>
          </cell>
          <cell r="AS88">
            <v>199.57218803015886</v>
          </cell>
          <cell r="AT88">
            <v>192.58141967580201</v>
          </cell>
          <cell r="AU88">
            <v>201.30267219364586</v>
          </cell>
          <cell r="AV88">
            <v>209.95207537174483</v>
          </cell>
          <cell r="AW88">
            <v>226.48298049824487</v>
          </cell>
          <cell r="AX88">
            <v>232.96540753600468</v>
          </cell>
          <cell r="AY88">
            <v>243.65680345880469</v>
          </cell>
          <cell r="AZ88">
            <v>251.4957417702247</v>
          </cell>
          <cell r="BA88">
            <v>257.35692500070883</v>
          </cell>
          <cell r="BB88">
            <v>267.61203971013839</v>
          </cell>
          <cell r="BC88">
            <v>274.83979428642891</v>
          </cell>
          <cell r="BD88">
            <v>286.14315138343721</v>
          </cell>
          <cell r="BE88">
            <v>291.2499215080681</v>
          </cell>
          <cell r="BF88">
            <v>295.7626333659457</v>
          </cell>
          <cell r="BG88">
            <v>297.59504893971547</v>
          </cell>
          <cell r="BH88">
            <v>301.83086647723599</v>
          </cell>
          <cell r="BI88">
            <v>309.37081971085547</v>
          </cell>
          <cell r="BJ88">
            <v>314.3880684259596</v>
          </cell>
          <cell r="BK88">
            <v>318.92561385073572</v>
          </cell>
          <cell r="BL88">
            <v>323.44894694532996</v>
          </cell>
          <cell r="BM88">
            <v>328.21493061339936</v>
          </cell>
          <cell r="BN88">
            <v>333.33968141879586</v>
          </cell>
          <cell r="BO88">
            <v>339.74777151976946</v>
          </cell>
        </row>
        <row r="91">
          <cell r="C91" t="str">
            <v>Cash Flows (to) From Investing Activities</v>
          </cell>
        </row>
        <row r="92">
          <cell r="C92" t="str">
            <v>Drilling and Completion</v>
          </cell>
          <cell r="H92">
            <v>-2.0339999999999998</v>
          </cell>
          <cell r="I92">
            <v>-3.35</v>
          </cell>
          <cell r="J92">
            <v>-1.7361260000000001</v>
          </cell>
          <cell r="K92">
            <v>-5.5</v>
          </cell>
          <cell r="L92">
            <v>-13.62</v>
          </cell>
          <cell r="M92">
            <v>-14.12</v>
          </cell>
          <cell r="N92">
            <v>-25.34</v>
          </cell>
          <cell r="O92">
            <v>-47.801797929999999</v>
          </cell>
          <cell r="P92">
            <v>-43.807914719999999</v>
          </cell>
          <cell r="Q92">
            <v>-63.572974329999994</v>
          </cell>
          <cell r="R92">
            <v>-89.972647887139999</v>
          </cell>
          <cell r="S92">
            <v>-75.079563469999997</v>
          </cell>
          <cell r="T92">
            <v>-76.597689408169998</v>
          </cell>
          <cell r="U92">
            <v>-82.936565350000009</v>
          </cell>
          <cell r="V92">
            <v>-94.730071302040002</v>
          </cell>
          <cell r="W92">
            <v>-96.38978702</v>
          </cell>
          <cell r="X92">
            <v>-114.2806373</v>
          </cell>
          <cell r="Y92">
            <v>-98.509583383790002</v>
          </cell>
          <cell r="Z92">
            <v>-95.072964450000001</v>
          </cell>
          <cell r="AA92">
            <v>-111.77825837579999</v>
          </cell>
          <cell r="AB92">
            <v>-107.34749502</v>
          </cell>
          <cell r="AC92">
            <v>-114.23901044</v>
          </cell>
          <cell r="AD92">
            <v>-118.2949924916</v>
          </cell>
          <cell r="AE92">
            <v>-113.95447319</v>
          </cell>
          <cell r="AF92">
            <v>-145.49134346083332</v>
          </cell>
          <cell r="AG92">
            <v>-142.46384346083335</v>
          </cell>
          <cell r="AH92">
            <v>-148.78334346083332</v>
          </cell>
          <cell r="AI92">
            <v>-156.25584346083335</v>
          </cell>
          <cell r="AJ92">
            <v>-174.30834346083333</v>
          </cell>
          <cell r="AK92">
            <v>-170.82334346083334</v>
          </cell>
          <cell r="AL92">
            <v>-167.73584346083334</v>
          </cell>
          <cell r="AM92">
            <v>-176.51334346083334</v>
          </cell>
          <cell r="AN92">
            <v>-172.22334346083332</v>
          </cell>
          <cell r="AO92">
            <v>-178.45234346083333</v>
          </cell>
          <cell r="AP92">
            <v>-175.59584346083332</v>
          </cell>
          <cell r="AQ92">
            <v>-176.29834346083334</v>
          </cell>
          <cell r="AR92">
            <v>-216.43117246999998</v>
          </cell>
          <cell r="AS92">
            <v>-251.89067247</v>
          </cell>
          <cell r="AT92">
            <v>-122.18417247000001</v>
          </cell>
          <cell r="AU92">
            <v>-222.80867246999998</v>
          </cell>
          <cell r="AV92">
            <v>-217.09617247</v>
          </cell>
          <cell r="AW92">
            <v>-278.88817246999997</v>
          </cell>
          <cell r="AX92">
            <v>-220.96867247</v>
          </cell>
          <cell r="AY92">
            <v>-259.45617247000001</v>
          </cell>
          <cell r="AZ92">
            <v>-245.85617246999999</v>
          </cell>
          <cell r="BA92">
            <v>-232.51617246999999</v>
          </cell>
          <cell r="BB92">
            <v>-241.50867246999999</v>
          </cell>
          <cell r="BC92">
            <v>-236.97117247</v>
          </cell>
          <cell r="BD92">
            <v>-279.10652216583333</v>
          </cell>
          <cell r="BE92">
            <v>-236.99402216583334</v>
          </cell>
          <cell r="BF92">
            <v>-243.50652216583333</v>
          </cell>
          <cell r="BG92">
            <v>-239.01902216583332</v>
          </cell>
          <cell r="BH92">
            <v>-242.54652216583332</v>
          </cell>
          <cell r="BI92">
            <v>-261.74652216583331</v>
          </cell>
          <cell r="BJ92">
            <v>-238.05902216583334</v>
          </cell>
          <cell r="BK92">
            <v>-242.54652216583332</v>
          </cell>
          <cell r="BL92">
            <v>-242.54652216583332</v>
          </cell>
          <cell r="BM92">
            <v>-242.54652216583332</v>
          </cell>
          <cell r="BN92">
            <v>-238.05902216583334</v>
          </cell>
          <cell r="BO92">
            <v>-232.40152216583334</v>
          </cell>
        </row>
        <row r="93">
          <cell r="C93" t="str">
            <v>Land / Brokerage Costs</v>
          </cell>
          <cell r="H93">
            <v>-1.054073</v>
          </cell>
          <cell r="I93">
            <v>-6.0907635200000003</v>
          </cell>
          <cell r="J93">
            <v>-7.7869999999999999</v>
          </cell>
          <cell r="K93">
            <v>-78.619</v>
          </cell>
          <cell r="L93">
            <v>-78.619</v>
          </cell>
          <cell r="M93">
            <v>-0.16800000000000001</v>
          </cell>
          <cell r="N93">
            <v>-107.557</v>
          </cell>
          <cell r="O93">
            <v>-107.557</v>
          </cell>
          <cell r="P93">
            <v>-107.557</v>
          </cell>
          <cell r="Q93">
            <v>-33.332999999999998</v>
          </cell>
          <cell r="R93">
            <v>-33.332999999999998</v>
          </cell>
          <cell r="S93">
            <v>-33.332999999999998</v>
          </cell>
          <cell r="T93">
            <v>-12.5</v>
          </cell>
          <cell r="U93">
            <v>-12.5</v>
          </cell>
          <cell r="V93">
            <v>-12.5</v>
          </cell>
          <cell r="W93">
            <v>-12.5</v>
          </cell>
          <cell r="X93">
            <v>-12.5</v>
          </cell>
          <cell r="Y93">
            <v>-12.5</v>
          </cell>
          <cell r="Z93">
            <v>-12.5</v>
          </cell>
          <cell r="AA93">
            <v>-12.5</v>
          </cell>
          <cell r="AB93">
            <v>-12.5</v>
          </cell>
          <cell r="AC93">
            <v>-12.5</v>
          </cell>
          <cell r="AD93">
            <v>-12.5</v>
          </cell>
          <cell r="AE93">
            <v>-12.5</v>
          </cell>
          <cell r="AF93">
            <v>-8.3333333333333304</v>
          </cell>
          <cell r="AG93">
            <v>-8.3333333333333304</v>
          </cell>
          <cell r="AH93">
            <v>-8.3333333333333304</v>
          </cell>
          <cell r="AI93">
            <v>-8.3333333333333304</v>
          </cell>
          <cell r="AJ93">
            <v>-8.3333333333333304</v>
          </cell>
          <cell r="AK93">
            <v>-8.3333333333333304</v>
          </cell>
          <cell r="AL93">
            <v>-8.3333333333333304</v>
          </cell>
          <cell r="AM93">
            <v>-8.3333333333333304</v>
          </cell>
          <cell r="AN93">
            <v>-8.3333333333333304</v>
          </cell>
          <cell r="AO93">
            <v>-8.3333333333333304</v>
          </cell>
          <cell r="AP93">
            <v>-8.3333333333333304</v>
          </cell>
          <cell r="AQ93">
            <v>-8.3333333333333304</v>
          </cell>
          <cell r="AR93">
            <v>-8.3333333333333304</v>
          </cell>
          <cell r="AS93">
            <v>-8.3333333333333304</v>
          </cell>
          <cell r="AT93">
            <v>-8.3333333333333304</v>
          </cell>
          <cell r="AU93">
            <v>-8.3333333333333304</v>
          </cell>
          <cell r="AV93">
            <v>-8.3333333333333304</v>
          </cell>
          <cell r="AW93">
            <v>-8.3333333333333304</v>
          </cell>
          <cell r="AX93">
            <v>-8.3333333333333304</v>
          </cell>
          <cell r="AY93">
            <v>-8.3333333333333304</v>
          </cell>
          <cell r="AZ93">
            <v>-8.3333333333333304</v>
          </cell>
          <cell r="BA93">
            <v>-8.3333333333333304</v>
          </cell>
          <cell r="BB93">
            <v>-8.3333333333333304</v>
          </cell>
          <cell r="BC93">
            <v>-8.3333333333333304</v>
          </cell>
          <cell r="BD93">
            <v>-8.3333333333333304</v>
          </cell>
          <cell r="BE93">
            <v>-8.3333333333333304</v>
          </cell>
          <cell r="BF93">
            <v>-8.3333333333333304</v>
          </cell>
          <cell r="BG93">
            <v>-8.3333333333333304</v>
          </cell>
          <cell r="BH93">
            <v>-8.3333333333333304</v>
          </cell>
          <cell r="BI93">
            <v>-8.3333333333333304</v>
          </cell>
          <cell r="BJ93">
            <v>-8.3333333333333304</v>
          </cell>
          <cell r="BK93">
            <v>-8.3333333333333304</v>
          </cell>
          <cell r="BL93">
            <v>-8.3333333333333304</v>
          </cell>
          <cell r="BM93">
            <v>-8.3333333333333304</v>
          </cell>
          <cell r="BN93">
            <v>-8.3333333333333304</v>
          </cell>
          <cell r="BO93">
            <v>-8.3333333333333304</v>
          </cell>
        </row>
        <row r="94">
          <cell r="C94" t="str">
            <v>Seismic</v>
          </cell>
          <cell r="H94">
            <v>0</v>
          </cell>
          <cell r="I94">
            <v>-1.62623648</v>
          </cell>
          <cell r="J94">
            <v>0</v>
          </cell>
          <cell r="K94">
            <v>-3.3093699999999999</v>
          </cell>
          <cell r="L94">
            <v>-5.416666666666667</v>
          </cell>
          <cell r="M94">
            <v>-5.166666666666667</v>
          </cell>
          <cell r="N94">
            <v>-5.666666666666667</v>
          </cell>
          <cell r="O94">
            <v>-4.3499999999999996</v>
          </cell>
          <cell r="P94">
            <v>-4.1500000000000004</v>
          </cell>
          <cell r="Q94">
            <v>-3.15</v>
          </cell>
          <cell r="R94">
            <v>-2</v>
          </cell>
          <cell r="S94">
            <v>-2.5750000000000002</v>
          </cell>
          <cell r="T94">
            <v>-1.18</v>
          </cell>
          <cell r="U94">
            <v>-1.18</v>
          </cell>
          <cell r="V94">
            <v>-1.18</v>
          </cell>
          <cell r="W94">
            <v>-1.18</v>
          </cell>
          <cell r="X94">
            <v>-1.18</v>
          </cell>
          <cell r="Y94">
            <v>-1.18</v>
          </cell>
          <cell r="Z94">
            <v>-1.18</v>
          </cell>
          <cell r="AA94">
            <v>-1.18</v>
          </cell>
          <cell r="AB94">
            <v>-1.18</v>
          </cell>
          <cell r="AC94">
            <v>-1.18</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row>
        <row r="95">
          <cell r="C95" t="str">
            <v>Infrastructure Capex</v>
          </cell>
          <cell r="H95">
            <v>0</v>
          </cell>
          <cell r="I95">
            <v>0</v>
          </cell>
          <cell r="J95">
            <v>0</v>
          </cell>
          <cell r="K95">
            <v>-8.3333333333333304</v>
          </cell>
          <cell r="L95">
            <v>-8.3333333333333304</v>
          </cell>
          <cell r="M95">
            <v>-8.3333333333333304</v>
          </cell>
          <cell r="N95">
            <v>-8.3333333333333304</v>
          </cell>
          <cell r="O95">
            <v>-8.3333333333333304</v>
          </cell>
          <cell r="P95">
            <v>-8.3333333333333304</v>
          </cell>
          <cell r="Q95">
            <v>-8.3333333333333304</v>
          </cell>
          <cell r="R95">
            <v>-8.3333333333333304</v>
          </cell>
          <cell r="S95">
            <v>-8.3333333333333304</v>
          </cell>
          <cell r="T95">
            <v>-18.75</v>
          </cell>
          <cell r="U95">
            <v>-18.75</v>
          </cell>
          <cell r="V95">
            <v>-18.75</v>
          </cell>
          <cell r="W95">
            <v>-18.75</v>
          </cell>
          <cell r="X95">
            <v>-18.75</v>
          </cell>
          <cell r="Y95">
            <v>-18.75</v>
          </cell>
          <cell r="Z95">
            <v>-18.75</v>
          </cell>
          <cell r="AA95">
            <v>-18.75</v>
          </cell>
          <cell r="AB95">
            <v>-18.75</v>
          </cell>
          <cell r="AC95">
            <v>-18.75</v>
          </cell>
          <cell r="AD95">
            <v>-18.75</v>
          </cell>
          <cell r="AE95">
            <v>-18.75</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row>
        <row r="96">
          <cell r="C96" t="str">
            <v>GEOI Infrastructure</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row>
        <row r="97">
          <cell r="C97" t="str">
            <v>Proceeds from Sale of Property and Equipment</v>
          </cell>
          <cell r="H97">
            <v>5.0000000000000001E-3</v>
          </cell>
          <cell r="I97">
            <v>8.0000000000000002E-3</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row>
        <row r="98">
          <cell r="C98" t="str">
            <v>Other Investing</v>
          </cell>
          <cell r="H98">
            <v>0</v>
          </cell>
          <cell r="I98">
            <v>0</v>
          </cell>
          <cell r="J98">
            <v>-3.7759999999999998</v>
          </cell>
          <cell r="K98">
            <v>0</v>
          </cell>
          <cell r="L98">
            <v>0</v>
          </cell>
          <cell r="M98">
            <v>-194</v>
          </cell>
          <cell r="N98">
            <v>-500</v>
          </cell>
          <cell r="O98">
            <v>-1134.1140074534164</v>
          </cell>
          <cell r="P98">
            <v>0</v>
          </cell>
          <cell r="Q98">
            <v>0</v>
          </cell>
          <cell r="R98">
            <v>0</v>
          </cell>
          <cell r="S98">
            <v>300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row>
        <row r="99">
          <cell r="C99" t="str">
            <v>Cash Flows (to) From Investing Activities</v>
          </cell>
          <cell r="H99">
            <v>-3.0830729999999997</v>
          </cell>
          <cell r="I99">
            <v>-11.059000000000001</v>
          </cell>
          <cell r="J99">
            <v>-13.299125999999999</v>
          </cell>
          <cell r="K99">
            <v>-95.76170333333333</v>
          </cell>
          <cell r="L99">
            <v>-105.989</v>
          </cell>
          <cell r="M99">
            <v>-221.78800000000001</v>
          </cell>
          <cell r="N99">
            <v>-646.89699999999993</v>
          </cell>
          <cell r="O99">
            <v>-1302.1561387167499</v>
          </cell>
          <cell r="P99">
            <v>-163.84824805333335</v>
          </cell>
          <cell r="Q99">
            <v>-108.38930766333333</v>
          </cell>
          <cell r="R99">
            <v>-133.63898122047334</v>
          </cell>
          <cell r="S99">
            <v>180.67910319666669</v>
          </cell>
          <cell r="T99">
            <v>-109.02768940817</v>
          </cell>
          <cell r="U99">
            <v>-115.36656535000002</v>
          </cell>
          <cell r="V99">
            <v>-127.16007130204001</v>
          </cell>
          <cell r="W99">
            <v>-128.81978702000001</v>
          </cell>
          <cell r="X99">
            <v>-146.7106373</v>
          </cell>
          <cell r="Y99">
            <v>-130.93958338379002</v>
          </cell>
          <cell r="Z99">
            <v>-127.50296445000001</v>
          </cell>
          <cell r="AA99">
            <v>-144.2082583758</v>
          </cell>
          <cell r="AB99">
            <v>-139.77749502</v>
          </cell>
          <cell r="AC99">
            <v>-146.66901044000002</v>
          </cell>
          <cell r="AD99">
            <v>-149.5449924916</v>
          </cell>
          <cell r="AE99">
            <v>-145.20447318999999</v>
          </cell>
          <cell r="AF99">
            <v>-153.82467679416666</v>
          </cell>
          <cell r="AG99">
            <v>-150.79717679416669</v>
          </cell>
          <cell r="AH99">
            <v>-157.11667679416666</v>
          </cell>
          <cell r="AI99">
            <v>-164.58917679416669</v>
          </cell>
          <cell r="AJ99">
            <v>-182.64167679416667</v>
          </cell>
          <cell r="AK99">
            <v>-179.15667679416669</v>
          </cell>
          <cell r="AL99">
            <v>-176.06917679416668</v>
          </cell>
          <cell r="AM99">
            <v>-184.84667679416668</v>
          </cell>
          <cell r="AN99">
            <v>-180.55667679416666</v>
          </cell>
          <cell r="AO99">
            <v>-186.78567679416668</v>
          </cell>
          <cell r="AP99">
            <v>-183.92917679416666</v>
          </cell>
          <cell r="AQ99">
            <v>-184.63167679416668</v>
          </cell>
          <cell r="AR99">
            <v>-224.76450580333332</v>
          </cell>
          <cell r="AS99">
            <v>-260.22400580333334</v>
          </cell>
          <cell r="AT99">
            <v>-130.51750580333334</v>
          </cell>
          <cell r="AU99">
            <v>-231.14200580333332</v>
          </cell>
          <cell r="AV99">
            <v>-225.42950580333334</v>
          </cell>
          <cell r="AW99">
            <v>-287.22150580333329</v>
          </cell>
          <cell r="AX99">
            <v>-229.30200580333334</v>
          </cell>
          <cell r="AY99">
            <v>-267.78950580333333</v>
          </cell>
          <cell r="AZ99">
            <v>-254.18950580333333</v>
          </cell>
          <cell r="BA99">
            <v>-240.84950580333333</v>
          </cell>
          <cell r="BB99">
            <v>-249.84200580333334</v>
          </cell>
          <cell r="BC99">
            <v>-245.30450580333334</v>
          </cell>
          <cell r="BD99">
            <v>-287.43985549916664</v>
          </cell>
          <cell r="BE99">
            <v>-245.32735549916669</v>
          </cell>
          <cell r="BF99">
            <v>-251.83985549916667</v>
          </cell>
          <cell r="BG99">
            <v>-247.35235549916666</v>
          </cell>
          <cell r="BH99">
            <v>-250.87985549916667</v>
          </cell>
          <cell r="BI99">
            <v>-270.07985549916663</v>
          </cell>
          <cell r="BJ99">
            <v>-246.39235549916668</v>
          </cell>
          <cell r="BK99">
            <v>-250.87985549916667</v>
          </cell>
          <cell r="BL99">
            <v>-250.87985549916667</v>
          </cell>
          <cell r="BM99">
            <v>-250.87985549916667</v>
          </cell>
          <cell r="BN99">
            <v>-246.39235549916668</v>
          </cell>
          <cell r="BO99">
            <v>-240.73485549916668</v>
          </cell>
        </row>
        <row r="102">
          <cell r="C102" t="str">
            <v>Cash Flows (to) From Financing Activities</v>
          </cell>
        </row>
        <row r="103">
          <cell r="C103" t="str">
            <v>Change in Borrowing Base Facility</v>
          </cell>
          <cell r="H103">
            <v>6</v>
          </cell>
          <cell r="I103">
            <v>40.960999999999999</v>
          </cell>
          <cell r="J103">
            <v>-17.550999999999998</v>
          </cell>
          <cell r="K103">
            <v>0</v>
          </cell>
          <cell r="L103">
            <v>0</v>
          </cell>
          <cell r="M103">
            <v>0</v>
          </cell>
          <cell r="N103">
            <v>0</v>
          </cell>
          <cell r="O103">
            <v>143.91323027220506</v>
          </cell>
          <cell r="P103">
            <v>145.19852785468834</v>
          </cell>
          <cell r="Q103">
            <v>83.057122059262738</v>
          </cell>
          <cell r="R103">
            <v>103.99127061647799</v>
          </cell>
          <cell r="S103">
            <v>-215.59673040707844</v>
          </cell>
          <cell r="T103">
            <v>69.470931925734234</v>
          </cell>
          <cell r="U103">
            <v>72.613845012742956</v>
          </cell>
          <cell r="V103">
            <v>78.349207500995902</v>
          </cell>
          <cell r="W103">
            <v>-326.27677312791928</v>
          </cell>
          <cell r="X103">
            <v>84.601433932882728</v>
          </cell>
          <cell r="Y103">
            <v>63.589036100475781</v>
          </cell>
          <cell r="Z103">
            <v>54.561317540834366</v>
          </cell>
          <cell r="AA103">
            <v>63.975088880512033</v>
          </cell>
          <cell r="AB103">
            <v>55.204314451474616</v>
          </cell>
          <cell r="AC103">
            <v>56.908700191759692</v>
          </cell>
          <cell r="AD103">
            <v>54.728636712488694</v>
          </cell>
          <cell r="AE103">
            <v>46.610714005564589</v>
          </cell>
          <cell r="AF103">
            <v>46.790720348635489</v>
          </cell>
          <cell r="AG103">
            <v>36.462802274133779</v>
          </cell>
          <cell r="AH103">
            <v>37.308262510684415</v>
          </cell>
          <cell r="AI103">
            <v>-361.24455714998152</v>
          </cell>
          <cell r="AJ103">
            <v>48.657377572115308</v>
          </cell>
          <cell r="AK103">
            <v>38.127909310492527</v>
          </cell>
          <cell r="AL103">
            <v>27.773674310254137</v>
          </cell>
          <cell r="AM103">
            <v>29.838317387837094</v>
          </cell>
          <cell r="AN103">
            <v>19.769487957263891</v>
          </cell>
          <cell r="AO103">
            <v>19.277289822264777</v>
          </cell>
          <cell r="AP103">
            <v>8.8624188054607771</v>
          </cell>
          <cell r="AQ103">
            <v>1.4685479057613691</v>
          </cell>
          <cell r="AR103">
            <v>39.567820205192476</v>
          </cell>
          <cell r="AS103">
            <v>60.651817773174486</v>
          </cell>
          <cell r="AT103">
            <v>-62.063913872468675</v>
          </cell>
          <cell r="AU103">
            <v>-370.16066639031254</v>
          </cell>
          <cell r="AV103">
            <v>15.477430431588516</v>
          </cell>
          <cell r="AW103">
            <v>60.738525305088416</v>
          </cell>
          <cell r="AX103">
            <v>-3.663401732671332</v>
          </cell>
          <cell r="AY103">
            <v>24.132702344528639</v>
          </cell>
          <cell r="AZ103">
            <v>2.6937640331086357</v>
          </cell>
          <cell r="BA103">
            <v>-16.507419197375498</v>
          </cell>
          <cell r="BB103">
            <v>-17.770033906805054</v>
          </cell>
          <cell r="BC103">
            <v>-29.53528848309557</v>
          </cell>
          <cell r="BD103">
            <v>1.2967041157294261</v>
          </cell>
          <cell r="BE103">
            <v>-45.922566008901413</v>
          </cell>
          <cell r="BF103">
            <v>-43.922777866779029</v>
          </cell>
          <cell r="BG103">
            <v>-203.00482132802517</v>
          </cell>
          <cell r="BH103">
            <v>0</v>
          </cell>
          <cell r="BI103">
            <v>0</v>
          </cell>
          <cell r="BJ103">
            <v>0</v>
          </cell>
          <cell r="BK103">
            <v>0</v>
          </cell>
          <cell r="BL103">
            <v>0</v>
          </cell>
          <cell r="BM103">
            <v>0</v>
          </cell>
          <cell r="BN103">
            <v>0</v>
          </cell>
          <cell r="BO103">
            <v>0</v>
          </cell>
        </row>
        <row r="104">
          <cell r="C104" t="str">
            <v>Change in Long-Term Debt</v>
          </cell>
          <cell r="H104">
            <v>0</v>
          </cell>
          <cell r="I104">
            <v>0</v>
          </cell>
          <cell r="J104">
            <v>0</v>
          </cell>
          <cell r="K104">
            <v>0</v>
          </cell>
          <cell r="L104">
            <v>0</v>
          </cell>
          <cell r="M104">
            <v>750</v>
          </cell>
          <cell r="N104">
            <v>0</v>
          </cell>
          <cell r="O104">
            <v>0</v>
          </cell>
          <cell r="P104">
            <v>0</v>
          </cell>
          <cell r="Q104">
            <v>0</v>
          </cell>
          <cell r="R104">
            <v>0</v>
          </cell>
          <cell r="S104">
            <v>0</v>
          </cell>
          <cell r="T104">
            <v>0</v>
          </cell>
          <cell r="U104">
            <v>0</v>
          </cell>
          <cell r="V104">
            <v>0</v>
          </cell>
          <cell r="W104">
            <v>400</v>
          </cell>
          <cell r="X104">
            <v>0</v>
          </cell>
          <cell r="Y104">
            <v>0</v>
          </cell>
          <cell r="Z104">
            <v>0</v>
          </cell>
          <cell r="AA104">
            <v>0</v>
          </cell>
          <cell r="AB104">
            <v>0</v>
          </cell>
          <cell r="AC104">
            <v>0</v>
          </cell>
          <cell r="AD104">
            <v>0</v>
          </cell>
          <cell r="AE104">
            <v>0</v>
          </cell>
          <cell r="AF104">
            <v>0</v>
          </cell>
          <cell r="AG104">
            <v>0</v>
          </cell>
          <cell r="AH104">
            <v>0</v>
          </cell>
          <cell r="AI104">
            <v>400</v>
          </cell>
          <cell r="AJ104">
            <v>0</v>
          </cell>
          <cell r="AK104">
            <v>0</v>
          </cell>
          <cell r="AL104">
            <v>0</v>
          </cell>
          <cell r="AM104">
            <v>0</v>
          </cell>
          <cell r="AN104">
            <v>0</v>
          </cell>
          <cell r="AO104">
            <v>0</v>
          </cell>
          <cell r="AP104">
            <v>0</v>
          </cell>
          <cell r="AQ104">
            <v>0</v>
          </cell>
          <cell r="AR104">
            <v>0</v>
          </cell>
          <cell r="AS104">
            <v>0</v>
          </cell>
          <cell r="AT104">
            <v>0</v>
          </cell>
          <cell r="AU104">
            <v>400</v>
          </cell>
          <cell r="AV104">
            <v>0</v>
          </cell>
          <cell r="AW104">
            <v>0</v>
          </cell>
          <cell r="AX104">
            <v>0</v>
          </cell>
          <cell r="AY104">
            <v>0</v>
          </cell>
          <cell r="AZ104">
            <v>0</v>
          </cell>
          <cell r="BA104">
            <v>0</v>
          </cell>
          <cell r="BB104">
            <v>0</v>
          </cell>
          <cell r="BC104">
            <v>0</v>
          </cell>
          <cell r="BD104">
            <v>0</v>
          </cell>
          <cell r="BE104">
            <v>0</v>
          </cell>
          <cell r="BF104">
            <v>0</v>
          </cell>
          <cell r="BG104">
            <v>400</v>
          </cell>
          <cell r="BH104">
            <v>0</v>
          </cell>
          <cell r="BI104">
            <v>0</v>
          </cell>
          <cell r="BJ104">
            <v>0</v>
          </cell>
          <cell r="BK104">
            <v>0</v>
          </cell>
          <cell r="BL104">
            <v>0</v>
          </cell>
          <cell r="BM104">
            <v>0</v>
          </cell>
          <cell r="BN104">
            <v>0</v>
          </cell>
          <cell r="BO104">
            <v>0</v>
          </cell>
        </row>
        <row r="105">
          <cell r="C105" t="str">
            <v>Dividends</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row>
        <row r="106">
          <cell r="C106" t="str">
            <v>Changes in Equity / Contributed Capital</v>
          </cell>
          <cell r="H106">
            <v>-0.56299999999999994</v>
          </cell>
          <cell r="I106">
            <v>299.46300000000002</v>
          </cell>
          <cell r="J106">
            <v>417.55200000000002</v>
          </cell>
          <cell r="K106">
            <v>0</v>
          </cell>
          <cell r="L106">
            <v>0</v>
          </cell>
          <cell r="M106">
            <v>0</v>
          </cell>
          <cell r="N106">
            <v>226.98254999999997</v>
          </cell>
          <cell r="O106">
            <v>563.43799999999999</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row>
        <row r="107">
          <cell r="C107" t="str">
            <v>Offering Costs / Change in Control Payments</v>
          </cell>
          <cell r="H107">
            <v>0</v>
          </cell>
          <cell r="I107">
            <v>-9.1029999999999998</v>
          </cell>
          <cell r="J107">
            <v>-13.448</v>
          </cell>
          <cell r="K107">
            <v>0</v>
          </cell>
          <cell r="L107">
            <v>0</v>
          </cell>
          <cell r="M107">
            <v>0</v>
          </cell>
          <cell r="N107">
            <v>0</v>
          </cell>
          <cell r="O107">
            <v>0</v>
          </cell>
          <cell r="P107">
            <v>-3</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row>
        <row r="108">
          <cell r="C108" t="str">
            <v>Financing Costs</v>
          </cell>
          <cell r="H108">
            <v>0</v>
          </cell>
          <cell r="I108">
            <v>0</v>
          </cell>
          <cell r="J108">
            <v>0</v>
          </cell>
          <cell r="K108">
            <v>0</v>
          </cell>
          <cell r="L108">
            <v>0</v>
          </cell>
          <cell r="M108">
            <v>-16</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row>
        <row r="109">
          <cell r="C109" t="str">
            <v>Cash Flows (to) From Financing Activities</v>
          </cell>
          <cell r="H109">
            <v>5.4370000000000003</v>
          </cell>
          <cell r="I109">
            <v>331.32100000000003</v>
          </cell>
          <cell r="J109">
            <v>386.55300000000005</v>
          </cell>
          <cell r="K109">
            <v>0</v>
          </cell>
          <cell r="L109">
            <v>0</v>
          </cell>
          <cell r="M109">
            <v>734</v>
          </cell>
          <cell r="N109">
            <v>226.98254999999997</v>
          </cell>
          <cell r="O109">
            <v>707.35123027220504</v>
          </cell>
          <cell r="P109">
            <v>142.19852785468834</v>
          </cell>
          <cell r="Q109">
            <v>83.057122059262738</v>
          </cell>
          <cell r="R109">
            <v>103.99127061647799</v>
          </cell>
          <cell r="S109">
            <v>-215.59673040707844</v>
          </cell>
          <cell r="T109">
            <v>69.470931925734234</v>
          </cell>
          <cell r="U109">
            <v>72.613845012742956</v>
          </cell>
          <cell r="V109">
            <v>78.349207500995902</v>
          </cell>
          <cell r="W109">
            <v>73.723226872080716</v>
          </cell>
          <cell r="X109">
            <v>84.601433932882728</v>
          </cell>
          <cell r="Y109">
            <v>63.589036100475781</v>
          </cell>
          <cell r="Z109">
            <v>54.561317540834366</v>
          </cell>
          <cell r="AA109">
            <v>63.975088880512033</v>
          </cell>
          <cell r="AB109">
            <v>55.204314451474616</v>
          </cell>
          <cell r="AC109">
            <v>56.908700191759692</v>
          </cell>
          <cell r="AD109">
            <v>54.728636712488694</v>
          </cell>
          <cell r="AE109">
            <v>46.610714005564589</v>
          </cell>
          <cell r="AF109">
            <v>46.790720348635489</v>
          </cell>
          <cell r="AG109">
            <v>36.462802274133779</v>
          </cell>
          <cell r="AH109">
            <v>37.308262510684415</v>
          </cell>
          <cell r="AI109">
            <v>38.755442850018483</v>
          </cell>
          <cell r="AJ109">
            <v>48.657377572115308</v>
          </cell>
          <cell r="AK109">
            <v>38.127909310492527</v>
          </cell>
          <cell r="AL109">
            <v>27.773674310254137</v>
          </cell>
          <cell r="AM109">
            <v>29.838317387837094</v>
          </cell>
          <cell r="AN109">
            <v>19.769487957263891</v>
          </cell>
          <cell r="AO109">
            <v>19.277289822264777</v>
          </cell>
          <cell r="AP109">
            <v>8.8624188054607771</v>
          </cell>
          <cell r="AQ109">
            <v>1.4685479057613691</v>
          </cell>
          <cell r="AR109">
            <v>39.567820205192476</v>
          </cell>
          <cell r="AS109">
            <v>60.651817773174486</v>
          </cell>
          <cell r="AT109">
            <v>-62.063913872468675</v>
          </cell>
          <cell r="AU109">
            <v>29.839333609687458</v>
          </cell>
          <cell r="AV109">
            <v>15.477430431588516</v>
          </cell>
          <cell r="AW109">
            <v>60.738525305088416</v>
          </cell>
          <cell r="AX109">
            <v>-3.663401732671332</v>
          </cell>
          <cell r="AY109">
            <v>24.132702344528639</v>
          </cell>
          <cell r="AZ109">
            <v>2.6937640331086357</v>
          </cell>
          <cell r="BA109">
            <v>-16.507419197375498</v>
          </cell>
          <cell r="BB109">
            <v>-17.770033906805054</v>
          </cell>
          <cell r="BC109">
            <v>-29.53528848309557</v>
          </cell>
          <cell r="BD109">
            <v>1.2967041157294261</v>
          </cell>
          <cell r="BE109">
            <v>-45.922566008901413</v>
          </cell>
          <cell r="BF109">
            <v>-43.922777866779029</v>
          </cell>
          <cell r="BG109">
            <v>196.99517867197483</v>
          </cell>
          <cell r="BH109">
            <v>0</v>
          </cell>
          <cell r="BI109">
            <v>0</v>
          </cell>
          <cell r="BJ109">
            <v>0</v>
          </cell>
          <cell r="BK109">
            <v>0</v>
          </cell>
          <cell r="BL109">
            <v>0</v>
          </cell>
          <cell r="BM109">
            <v>0</v>
          </cell>
          <cell r="BN109">
            <v>0</v>
          </cell>
          <cell r="BO109">
            <v>0</v>
          </cell>
        </row>
        <row r="111">
          <cell r="C111" t="str">
            <v>Change in Cash</v>
          </cell>
          <cell r="H111">
            <v>1.6684185585284266</v>
          </cell>
          <cell r="I111">
            <v>308.91375500000004</v>
          </cell>
          <cell r="J111">
            <v>375.17025000000007</v>
          </cell>
          <cell r="K111">
            <v>-95.895613236898967</v>
          </cell>
          <cell r="L111">
            <v>-104.45615367504853</v>
          </cell>
          <cell r="M111">
            <v>508.96619228492682</v>
          </cell>
          <cell r="N111">
            <v>-417.495083882568</v>
          </cell>
          <cell r="O111">
            <v>-576.90263604596691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247.23787211252363</v>
          </cell>
          <cell r="BH111">
            <v>50.95101097806932</v>
          </cell>
          <cell r="BI111">
            <v>39.290964211688845</v>
          </cell>
          <cell r="BJ111">
            <v>67.995712926792919</v>
          </cell>
          <cell r="BK111">
            <v>68.045758351569049</v>
          </cell>
          <cell r="BL111">
            <v>72.569091446163299</v>
          </cell>
          <cell r="BM111">
            <v>77.335075114232694</v>
          </cell>
          <cell r="BN111">
            <v>86.947325919629179</v>
          </cell>
          <cell r="BO111">
            <v>99.012916020602773</v>
          </cell>
        </row>
        <row r="113">
          <cell r="C113" t="str">
            <v>Revolver Borrowing Base</v>
          </cell>
          <cell r="H113">
            <v>225</v>
          </cell>
          <cell r="I113">
            <v>225</v>
          </cell>
          <cell r="J113">
            <v>225</v>
          </cell>
          <cell r="K113">
            <v>225</v>
          </cell>
          <cell r="L113">
            <v>225</v>
          </cell>
          <cell r="M113">
            <v>225</v>
          </cell>
          <cell r="N113">
            <v>300</v>
          </cell>
          <cell r="O113">
            <v>525</v>
          </cell>
          <cell r="P113">
            <v>525</v>
          </cell>
          <cell r="Q113">
            <v>525</v>
          </cell>
          <cell r="R113">
            <v>525</v>
          </cell>
          <cell r="S113">
            <v>525</v>
          </cell>
          <cell r="T113">
            <v>950</v>
          </cell>
          <cell r="U113">
            <v>950</v>
          </cell>
          <cell r="V113">
            <v>950</v>
          </cell>
          <cell r="W113">
            <v>950</v>
          </cell>
          <cell r="X113">
            <v>950</v>
          </cell>
          <cell r="Y113">
            <v>950</v>
          </cell>
          <cell r="Z113">
            <v>1500</v>
          </cell>
          <cell r="AA113">
            <v>1500</v>
          </cell>
          <cell r="AB113">
            <v>1500</v>
          </cell>
          <cell r="AC113">
            <v>1500</v>
          </cell>
          <cell r="AD113">
            <v>1500</v>
          </cell>
          <cell r="AE113">
            <v>1500</v>
          </cell>
          <cell r="AF113">
            <v>1500</v>
          </cell>
          <cell r="AG113">
            <v>1500</v>
          </cell>
          <cell r="AH113">
            <v>1500</v>
          </cell>
          <cell r="AI113">
            <v>1500</v>
          </cell>
          <cell r="AJ113">
            <v>1500</v>
          </cell>
          <cell r="AK113">
            <v>1500</v>
          </cell>
          <cell r="AL113">
            <v>1500</v>
          </cell>
          <cell r="AM113">
            <v>1500</v>
          </cell>
          <cell r="AN113">
            <v>1500</v>
          </cell>
          <cell r="AO113">
            <v>1500</v>
          </cell>
          <cell r="AP113">
            <v>1500</v>
          </cell>
          <cell r="AQ113">
            <v>1500</v>
          </cell>
          <cell r="AR113">
            <v>1500</v>
          </cell>
          <cell r="AS113">
            <v>1500</v>
          </cell>
          <cell r="AT113">
            <v>1500</v>
          </cell>
          <cell r="AU113">
            <v>1500</v>
          </cell>
          <cell r="AV113">
            <v>1500</v>
          </cell>
          <cell r="AW113">
            <v>1500</v>
          </cell>
          <cell r="AX113">
            <v>1500</v>
          </cell>
          <cell r="AY113">
            <v>1500</v>
          </cell>
          <cell r="AZ113">
            <v>1500</v>
          </cell>
          <cell r="BA113">
            <v>1500</v>
          </cell>
          <cell r="BB113">
            <v>1500</v>
          </cell>
          <cell r="BC113">
            <v>1500</v>
          </cell>
          <cell r="BD113">
            <v>1500</v>
          </cell>
          <cell r="BE113">
            <v>1500</v>
          </cell>
          <cell r="BF113">
            <v>1500</v>
          </cell>
          <cell r="BG113">
            <v>1500</v>
          </cell>
          <cell r="BH113">
            <v>1500</v>
          </cell>
          <cell r="BI113">
            <v>1500</v>
          </cell>
          <cell r="BJ113">
            <v>1500</v>
          </cell>
          <cell r="BK113">
            <v>1500</v>
          </cell>
          <cell r="BL113">
            <v>1500</v>
          </cell>
          <cell r="BM113">
            <v>1500</v>
          </cell>
          <cell r="BN113">
            <v>1500</v>
          </cell>
          <cell r="BO113">
            <v>1500</v>
          </cell>
        </row>
        <row r="114">
          <cell r="C114" t="str">
            <v>Less: Amount Drawn</v>
          </cell>
          <cell r="H114">
            <v>0</v>
          </cell>
          <cell r="I114">
            <v>0</v>
          </cell>
          <cell r="J114">
            <v>0</v>
          </cell>
          <cell r="K114">
            <v>0</v>
          </cell>
          <cell r="L114">
            <v>0</v>
          </cell>
          <cell r="M114">
            <v>0</v>
          </cell>
          <cell r="N114">
            <v>0</v>
          </cell>
          <cell r="O114">
            <v>-143.91323027220506</v>
          </cell>
          <cell r="P114">
            <v>-289.11175812689339</v>
          </cell>
          <cell r="Q114">
            <v>-372.16888018615612</v>
          </cell>
          <cell r="R114">
            <v>-476.16015080263412</v>
          </cell>
          <cell r="S114">
            <v>-260.56342039555568</v>
          </cell>
          <cell r="T114">
            <v>-330.03435232128993</v>
          </cell>
          <cell r="U114">
            <v>-402.64819733403289</v>
          </cell>
          <cell r="V114">
            <v>-480.99740483502876</v>
          </cell>
          <cell r="W114">
            <v>-154.72063170710948</v>
          </cell>
          <cell r="X114">
            <v>-239.32206563999222</v>
          </cell>
          <cell r="Y114">
            <v>-302.91110174046798</v>
          </cell>
          <cell r="Z114">
            <v>-357.47241928130234</v>
          </cell>
          <cell r="AA114">
            <v>-421.44750816181437</v>
          </cell>
          <cell r="AB114">
            <v>-476.65182261328897</v>
          </cell>
          <cell r="AC114">
            <v>-533.56052280504866</v>
          </cell>
          <cell r="AD114">
            <v>-588.28915951753731</v>
          </cell>
          <cell r="AE114">
            <v>-634.89987352310186</v>
          </cell>
          <cell r="AF114">
            <v>-681.69059387173729</v>
          </cell>
          <cell r="AG114">
            <v>-718.15339614587106</v>
          </cell>
          <cell r="AH114">
            <v>-755.46165865655553</v>
          </cell>
          <cell r="AI114">
            <v>-394.21710150657401</v>
          </cell>
          <cell r="AJ114">
            <v>-442.87447907868932</v>
          </cell>
          <cell r="AK114">
            <v>-481.00238838918187</v>
          </cell>
          <cell r="AL114">
            <v>-508.77606269943601</v>
          </cell>
          <cell r="AM114">
            <v>-538.61438008727305</v>
          </cell>
          <cell r="AN114">
            <v>-558.38386804453694</v>
          </cell>
          <cell r="AO114">
            <v>-577.66115786680166</v>
          </cell>
          <cell r="AP114">
            <v>-586.52357667226238</v>
          </cell>
          <cell r="AQ114">
            <v>-587.99212457802378</v>
          </cell>
          <cell r="AR114">
            <v>-627.55994478321622</v>
          </cell>
          <cell r="AS114">
            <v>-688.21176255639068</v>
          </cell>
          <cell r="AT114">
            <v>-626.14784868392201</v>
          </cell>
          <cell r="AU114">
            <v>-255.98718229360946</v>
          </cell>
          <cell r="AV114">
            <v>-271.46461272519798</v>
          </cell>
          <cell r="AW114">
            <v>-332.20313803028637</v>
          </cell>
          <cell r="AX114">
            <v>-328.53973629761504</v>
          </cell>
          <cell r="AY114">
            <v>-352.67243864214367</v>
          </cell>
          <cell r="AZ114">
            <v>-355.36620267525234</v>
          </cell>
          <cell r="BA114">
            <v>-338.85878347787684</v>
          </cell>
          <cell r="BB114">
            <v>-321.08874957107179</v>
          </cell>
          <cell r="BC114">
            <v>-291.55346108797619</v>
          </cell>
          <cell r="BD114">
            <v>-292.85016520370561</v>
          </cell>
          <cell r="BE114">
            <v>-246.9275991948042</v>
          </cell>
          <cell r="BF114">
            <v>-203.00482132802517</v>
          </cell>
          <cell r="BG114">
            <v>0</v>
          </cell>
          <cell r="BH114">
            <v>0</v>
          </cell>
          <cell r="BI114">
            <v>0</v>
          </cell>
          <cell r="BJ114">
            <v>0</v>
          </cell>
          <cell r="BK114">
            <v>0</v>
          </cell>
          <cell r="BL114">
            <v>0</v>
          </cell>
          <cell r="BM114">
            <v>0</v>
          </cell>
          <cell r="BN114">
            <v>0</v>
          </cell>
          <cell r="BO114">
            <v>0</v>
          </cell>
        </row>
        <row r="115">
          <cell r="C115" t="str">
            <v>Plus: Cash on Hand</v>
          </cell>
          <cell r="H115">
            <v>2.6377799999999998</v>
          </cell>
          <cell r="I115">
            <v>311.54927055555561</v>
          </cell>
          <cell r="J115">
            <v>685.78329455555559</v>
          </cell>
          <cell r="K115">
            <v>589.88768131865663</v>
          </cell>
          <cell r="L115">
            <v>485.43152764360809</v>
          </cell>
          <cell r="M115">
            <v>994.39771992853491</v>
          </cell>
          <cell r="N115">
            <v>576.90263604596691</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247.23787211252363</v>
          </cell>
          <cell r="BH115">
            <v>298.18888309059298</v>
          </cell>
          <cell r="BI115">
            <v>337.47984730228183</v>
          </cell>
          <cell r="BJ115">
            <v>405.47556022907474</v>
          </cell>
          <cell r="BK115">
            <v>473.52131858064377</v>
          </cell>
          <cell r="BL115">
            <v>546.09041002680704</v>
          </cell>
          <cell r="BM115">
            <v>623.42548514103976</v>
          </cell>
          <cell r="BN115">
            <v>710.37281106066894</v>
          </cell>
          <cell r="BO115">
            <v>809.38572708127174</v>
          </cell>
        </row>
        <row r="116">
          <cell r="C116" t="str">
            <v>Liquidity at End of Period</v>
          </cell>
          <cell r="H116">
            <v>227.63777999999999</v>
          </cell>
          <cell r="I116">
            <v>536.54927055555561</v>
          </cell>
          <cell r="J116">
            <v>910.78329455555559</v>
          </cell>
          <cell r="K116">
            <v>814.88768131865663</v>
          </cell>
          <cell r="L116">
            <v>710.43152764360809</v>
          </cell>
          <cell r="M116">
            <v>1219.397719928535</v>
          </cell>
          <cell r="N116">
            <v>876.90263604596691</v>
          </cell>
          <cell r="O116">
            <v>381.08676972779494</v>
          </cell>
          <cell r="P116">
            <v>235.88824187310661</v>
          </cell>
          <cell r="Q116">
            <v>152.83111981384388</v>
          </cell>
          <cell r="R116">
            <v>48.839849197365879</v>
          </cell>
          <cell r="S116">
            <v>264.43657960444432</v>
          </cell>
          <cell r="T116">
            <v>619.96564767871007</v>
          </cell>
          <cell r="U116">
            <v>547.35180266596717</v>
          </cell>
          <cell r="V116">
            <v>469.00259516497124</v>
          </cell>
          <cell r="W116">
            <v>795.27936829289047</v>
          </cell>
          <cell r="X116">
            <v>710.67793436000784</v>
          </cell>
          <cell r="Y116">
            <v>647.08889825953202</v>
          </cell>
          <cell r="Z116">
            <v>1142.5275807186977</v>
          </cell>
          <cell r="AA116">
            <v>1078.5524918381857</v>
          </cell>
          <cell r="AB116">
            <v>1023.3481773867111</v>
          </cell>
          <cell r="AC116">
            <v>966.43947719495134</v>
          </cell>
          <cell r="AD116">
            <v>911.71084048246269</v>
          </cell>
          <cell r="AE116">
            <v>865.10012647689814</v>
          </cell>
          <cell r="AF116">
            <v>818.30940612826271</v>
          </cell>
          <cell r="AG116">
            <v>781.84660385412894</v>
          </cell>
          <cell r="AH116">
            <v>744.53834134344447</v>
          </cell>
          <cell r="AI116">
            <v>1105.782898493426</v>
          </cell>
          <cell r="AJ116">
            <v>1057.1255209213107</v>
          </cell>
          <cell r="AK116">
            <v>1018.9976116108181</v>
          </cell>
          <cell r="AL116">
            <v>991.22393730056399</v>
          </cell>
          <cell r="AM116">
            <v>961.38561991272695</v>
          </cell>
          <cell r="AN116">
            <v>941.61613195546306</v>
          </cell>
          <cell r="AO116">
            <v>922.33884213319834</v>
          </cell>
          <cell r="AP116">
            <v>913.47642332773762</v>
          </cell>
          <cell r="AQ116">
            <v>912.00787542197622</v>
          </cell>
          <cell r="AR116">
            <v>872.44005521678378</v>
          </cell>
          <cell r="AS116">
            <v>811.78823744360932</v>
          </cell>
          <cell r="AT116">
            <v>873.85215131607799</v>
          </cell>
          <cell r="AU116">
            <v>1244.0128177063905</v>
          </cell>
          <cell r="AV116">
            <v>1228.5353872748019</v>
          </cell>
          <cell r="AW116">
            <v>1167.7968619697135</v>
          </cell>
          <cell r="AX116">
            <v>1171.460263702385</v>
          </cell>
          <cell r="AY116">
            <v>1147.3275613578562</v>
          </cell>
          <cell r="AZ116">
            <v>1144.6337973247478</v>
          </cell>
          <cell r="BA116">
            <v>1161.1412165221232</v>
          </cell>
          <cell r="BB116">
            <v>1178.9112504289283</v>
          </cell>
          <cell r="BC116">
            <v>1208.4465389120237</v>
          </cell>
          <cell r="BD116">
            <v>1207.1498347962943</v>
          </cell>
          <cell r="BE116">
            <v>1253.0724008051957</v>
          </cell>
          <cell r="BF116">
            <v>1296.9951786719748</v>
          </cell>
          <cell r="BG116">
            <v>1747.2378721125237</v>
          </cell>
          <cell r="BH116">
            <v>1798.188883090593</v>
          </cell>
          <cell r="BI116">
            <v>1837.4798473022818</v>
          </cell>
          <cell r="BJ116">
            <v>1905.4755602290747</v>
          </cell>
          <cell r="BK116">
            <v>1973.5213185806438</v>
          </cell>
          <cell r="BL116">
            <v>2046.0904100268071</v>
          </cell>
          <cell r="BM116">
            <v>2123.4254851410396</v>
          </cell>
          <cell r="BN116">
            <v>2210.3728110606689</v>
          </cell>
          <cell r="BO116">
            <v>2309.3857270812719</v>
          </cell>
        </row>
        <row r="118">
          <cell r="C118" t="str">
            <v>Balance Sheet</v>
          </cell>
        </row>
        <row r="119">
          <cell r="G119">
            <v>40908</v>
          </cell>
        </row>
        <row r="120">
          <cell r="C120" t="str">
            <v>Current Assets</v>
          </cell>
        </row>
        <row r="121">
          <cell r="C121" t="str">
            <v>Cash and Cash Equivalents</v>
          </cell>
          <cell r="G121">
            <v>4.9000000000000002E-2</v>
          </cell>
          <cell r="H121">
            <v>2.6377799999999998</v>
          </cell>
          <cell r="I121">
            <v>311.54927055555561</v>
          </cell>
          <cell r="J121">
            <v>685.78329455555559</v>
          </cell>
          <cell r="K121">
            <v>589.88768131865663</v>
          </cell>
          <cell r="L121">
            <v>485.43152764360809</v>
          </cell>
          <cell r="M121">
            <v>994.39771992853491</v>
          </cell>
          <cell r="N121">
            <v>576.90263604596691</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247.23787211252363</v>
          </cell>
          <cell r="BH121">
            <v>298.18888309059298</v>
          </cell>
          <cell r="BI121">
            <v>337.47984730228183</v>
          </cell>
          <cell r="BJ121">
            <v>405.47556022907474</v>
          </cell>
          <cell r="BK121">
            <v>473.52131858064377</v>
          </cell>
          <cell r="BL121">
            <v>546.09041002680704</v>
          </cell>
          <cell r="BM121">
            <v>623.42548514103976</v>
          </cell>
          <cell r="BN121">
            <v>710.37281106066894</v>
          </cell>
          <cell r="BO121">
            <v>809.38572708127174</v>
          </cell>
        </row>
        <row r="122">
          <cell r="C122" t="str">
            <v>Accounts Receivable</v>
          </cell>
          <cell r="G122">
            <v>10.288</v>
          </cell>
          <cell r="H122">
            <v>10.811999999999999</v>
          </cell>
          <cell r="I122">
            <v>10.244999999999999</v>
          </cell>
          <cell r="J122">
            <v>10.851000000000001</v>
          </cell>
          <cell r="K122">
            <v>10.851000000000001</v>
          </cell>
          <cell r="L122">
            <v>10.851000000000001</v>
          </cell>
          <cell r="M122">
            <v>10.851000000000001</v>
          </cell>
          <cell r="N122">
            <v>10.851000000000001</v>
          </cell>
          <cell r="O122">
            <v>10.851000000000001</v>
          </cell>
          <cell r="P122">
            <v>10.851000000000001</v>
          </cell>
          <cell r="Q122">
            <v>10.851000000000001</v>
          </cell>
          <cell r="R122">
            <v>10.851000000000001</v>
          </cell>
          <cell r="S122">
            <v>10.851000000000001</v>
          </cell>
          <cell r="T122">
            <v>10.851000000000001</v>
          </cell>
          <cell r="U122">
            <v>10.851000000000001</v>
          </cell>
          <cell r="V122">
            <v>10.851000000000001</v>
          </cell>
          <cell r="W122">
            <v>10.851000000000001</v>
          </cell>
          <cell r="X122">
            <v>10.851000000000001</v>
          </cell>
          <cell r="Y122">
            <v>10.851000000000001</v>
          </cell>
          <cell r="Z122">
            <v>10.851000000000001</v>
          </cell>
          <cell r="AA122">
            <v>10.851000000000001</v>
          </cell>
          <cell r="AB122">
            <v>10.851000000000001</v>
          </cell>
          <cell r="AC122">
            <v>10.851000000000001</v>
          </cell>
          <cell r="AD122">
            <v>10.851000000000001</v>
          </cell>
          <cell r="AE122">
            <v>10.851000000000001</v>
          </cell>
          <cell r="AF122">
            <v>10.851000000000001</v>
          </cell>
          <cell r="AG122">
            <v>10.851000000000001</v>
          </cell>
          <cell r="AH122">
            <v>10.851000000000001</v>
          </cell>
          <cell r="AI122">
            <v>10.851000000000001</v>
          </cell>
          <cell r="AJ122">
            <v>10.851000000000001</v>
          </cell>
          <cell r="AK122">
            <v>10.851000000000001</v>
          </cell>
          <cell r="AL122">
            <v>10.851000000000001</v>
          </cell>
          <cell r="AM122">
            <v>10.851000000000001</v>
          </cell>
          <cell r="AN122">
            <v>10.851000000000001</v>
          </cell>
          <cell r="AO122">
            <v>10.851000000000001</v>
          </cell>
          <cell r="AP122">
            <v>10.851000000000001</v>
          </cell>
          <cell r="AQ122">
            <v>10.851000000000001</v>
          </cell>
          <cell r="AR122">
            <v>10.851000000000001</v>
          </cell>
          <cell r="AS122">
            <v>10.851000000000001</v>
          </cell>
          <cell r="AT122">
            <v>10.851000000000001</v>
          </cell>
          <cell r="AU122">
            <v>10.851000000000001</v>
          </cell>
          <cell r="AV122">
            <v>10.851000000000001</v>
          </cell>
          <cell r="AW122">
            <v>10.851000000000001</v>
          </cell>
          <cell r="AX122">
            <v>10.851000000000001</v>
          </cell>
          <cell r="AY122">
            <v>10.851000000000001</v>
          </cell>
          <cell r="AZ122">
            <v>10.851000000000001</v>
          </cell>
          <cell r="BA122">
            <v>10.851000000000001</v>
          </cell>
          <cell r="BB122">
            <v>10.851000000000001</v>
          </cell>
          <cell r="BC122">
            <v>10.851000000000001</v>
          </cell>
          <cell r="BD122">
            <v>10.851000000000001</v>
          </cell>
          <cell r="BE122">
            <v>10.851000000000001</v>
          </cell>
          <cell r="BF122">
            <v>10.851000000000001</v>
          </cell>
          <cell r="BG122">
            <v>10.851000000000001</v>
          </cell>
          <cell r="BH122">
            <v>10.851000000000001</v>
          </cell>
          <cell r="BI122">
            <v>10.851000000000001</v>
          </cell>
          <cell r="BJ122">
            <v>10.851000000000001</v>
          </cell>
          <cell r="BK122">
            <v>10.851000000000001</v>
          </cell>
          <cell r="BL122">
            <v>10.851000000000001</v>
          </cell>
          <cell r="BM122">
            <v>10.851000000000001</v>
          </cell>
          <cell r="BN122">
            <v>10.851000000000001</v>
          </cell>
          <cell r="BO122">
            <v>10.851000000000001</v>
          </cell>
        </row>
        <row r="123">
          <cell r="C123" t="str">
            <v>Inventories</v>
          </cell>
          <cell r="G123">
            <v>4.3099999999999996</v>
          </cell>
          <cell r="H123">
            <v>4.2946666666666671</v>
          </cell>
          <cell r="I123">
            <v>4.2793333333333337</v>
          </cell>
          <cell r="J123">
            <v>4.2640000000000002</v>
          </cell>
          <cell r="K123">
            <v>4.2640000000000002</v>
          </cell>
          <cell r="L123">
            <v>4.2640000000000002</v>
          </cell>
          <cell r="M123">
            <v>4.2640000000000002</v>
          </cell>
          <cell r="N123">
            <v>4.2640000000000002</v>
          </cell>
          <cell r="O123">
            <v>4.2640000000000002</v>
          </cell>
          <cell r="P123">
            <v>4.2640000000000002</v>
          </cell>
          <cell r="Q123">
            <v>4.2640000000000002</v>
          </cell>
          <cell r="R123">
            <v>4.2640000000000002</v>
          </cell>
          <cell r="S123">
            <v>4.2640000000000002</v>
          </cell>
          <cell r="T123">
            <v>4.2640000000000002</v>
          </cell>
          <cell r="U123">
            <v>4.2640000000000002</v>
          </cell>
          <cell r="V123">
            <v>4.2640000000000002</v>
          </cell>
          <cell r="W123">
            <v>4.2640000000000002</v>
          </cell>
          <cell r="X123">
            <v>4.2640000000000002</v>
          </cell>
          <cell r="Y123">
            <v>4.2640000000000002</v>
          </cell>
          <cell r="Z123">
            <v>4.2640000000000002</v>
          </cell>
          <cell r="AA123">
            <v>4.2640000000000002</v>
          </cell>
          <cell r="AB123">
            <v>4.2640000000000002</v>
          </cell>
          <cell r="AC123">
            <v>4.2640000000000002</v>
          </cell>
          <cell r="AD123">
            <v>4.2640000000000002</v>
          </cell>
          <cell r="AE123">
            <v>4.2640000000000002</v>
          </cell>
          <cell r="AF123">
            <v>4.2640000000000002</v>
          </cell>
          <cell r="AG123">
            <v>4.2640000000000002</v>
          </cell>
          <cell r="AH123">
            <v>4.2640000000000002</v>
          </cell>
          <cell r="AI123">
            <v>4.2640000000000002</v>
          </cell>
          <cell r="AJ123">
            <v>4.2640000000000002</v>
          </cell>
          <cell r="AK123">
            <v>4.2640000000000002</v>
          </cell>
          <cell r="AL123">
            <v>4.2640000000000002</v>
          </cell>
          <cell r="AM123">
            <v>4.2640000000000002</v>
          </cell>
          <cell r="AN123">
            <v>4.2640000000000002</v>
          </cell>
          <cell r="AO123">
            <v>4.2640000000000002</v>
          </cell>
          <cell r="AP123">
            <v>4.2640000000000002</v>
          </cell>
          <cell r="AQ123">
            <v>4.2640000000000002</v>
          </cell>
          <cell r="AR123">
            <v>4.2640000000000002</v>
          </cell>
          <cell r="AS123">
            <v>4.2640000000000002</v>
          </cell>
          <cell r="AT123">
            <v>4.2640000000000002</v>
          </cell>
          <cell r="AU123">
            <v>4.2640000000000002</v>
          </cell>
          <cell r="AV123">
            <v>4.2640000000000002</v>
          </cell>
          <cell r="AW123">
            <v>4.2640000000000002</v>
          </cell>
          <cell r="AX123">
            <v>4.2640000000000002</v>
          </cell>
          <cell r="AY123">
            <v>4.2640000000000002</v>
          </cell>
          <cell r="AZ123">
            <v>4.2640000000000002</v>
          </cell>
          <cell r="BA123">
            <v>4.2640000000000002</v>
          </cell>
          <cell r="BB123">
            <v>4.2640000000000002</v>
          </cell>
          <cell r="BC123">
            <v>4.2640000000000002</v>
          </cell>
          <cell r="BD123">
            <v>4.2640000000000002</v>
          </cell>
          <cell r="BE123">
            <v>4.2640000000000002</v>
          </cell>
          <cell r="BF123">
            <v>4.2640000000000002</v>
          </cell>
          <cell r="BG123">
            <v>4.2640000000000002</v>
          </cell>
          <cell r="BH123">
            <v>4.2640000000000002</v>
          </cell>
          <cell r="BI123">
            <v>4.2640000000000002</v>
          </cell>
          <cell r="BJ123">
            <v>4.2640000000000002</v>
          </cell>
          <cell r="BK123">
            <v>4.2640000000000002</v>
          </cell>
          <cell r="BL123">
            <v>4.2640000000000002</v>
          </cell>
          <cell r="BM123">
            <v>4.2640000000000002</v>
          </cell>
          <cell r="BN123">
            <v>4.2640000000000002</v>
          </cell>
          <cell r="BO123">
            <v>4.2640000000000002</v>
          </cell>
        </row>
        <row r="124">
          <cell r="C124" t="str">
            <v>Derivative Assets</v>
          </cell>
          <cell r="G124">
            <v>0</v>
          </cell>
          <cell r="H124">
            <v>0.29099999999999998</v>
          </cell>
          <cell r="I124">
            <v>0.32100000000000001</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row>
        <row r="125">
          <cell r="C125" t="str">
            <v>Deferred Tax Asset</v>
          </cell>
          <cell r="G125">
            <v>2.601</v>
          </cell>
          <cell r="H125">
            <v>2.601</v>
          </cell>
          <cell r="I125">
            <v>2.601</v>
          </cell>
          <cell r="J125">
            <v>2.3159999999999998</v>
          </cell>
          <cell r="K125">
            <v>2.3159999999999998</v>
          </cell>
          <cell r="L125">
            <v>2.3159999999999998</v>
          </cell>
          <cell r="M125">
            <v>2.3159999999999998</v>
          </cell>
          <cell r="N125">
            <v>2.3159999999999998</v>
          </cell>
          <cell r="O125">
            <v>2.3159999999999998</v>
          </cell>
          <cell r="P125">
            <v>2.3159999999999998</v>
          </cell>
          <cell r="Q125">
            <v>2.3159999999999998</v>
          </cell>
          <cell r="R125">
            <v>2.3159999999999998</v>
          </cell>
          <cell r="S125">
            <v>2.3159999999999998</v>
          </cell>
          <cell r="T125">
            <v>2.3159999999999998</v>
          </cell>
          <cell r="U125">
            <v>2.3159999999999998</v>
          </cell>
          <cell r="V125">
            <v>2.3159999999999998</v>
          </cell>
          <cell r="W125">
            <v>2.3159999999999998</v>
          </cell>
          <cell r="X125">
            <v>2.3159999999999998</v>
          </cell>
          <cell r="Y125">
            <v>2.3159999999999998</v>
          </cell>
          <cell r="Z125">
            <v>2.3159999999999998</v>
          </cell>
          <cell r="AA125">
            <v>2.3159999999999998</v>
          </cell>
          <cell r="AB125">
            <v>2.3159999999999998</v>
          </cell>
          <cell r="AC125">
            <v>2.3159999999999998</v>
          </cell>
          <cell r="AD125">
            <v>2.3159999999999998</v>
          </cell>
          <cell r="AE125">
            <v>2.3159999999999998</v>
          </cell>
          <cell r="AF125">
            <v>2.3159999999999998</v>
          </cell>
          <cell r="AG125">
            <v>2.3159999999999998</v>
          </cell>
          <cell r="AH125">
            <v>2.3159999999999998</v>
          </cell>
          <cell r="AI125">
            <v>2.3159999999999998</v>
          </cell>
          <cell r="AJ125">
            <v>2.3159999999999998</v>
          </cell>
          <cell r="AK125">
            <v>2.3159999999999998</v>
          </cell>
          <cell r="AL125">
            <v>2.3159999999999998</v>
          </cell>
          <cell r="AM125">
            <v>2.3159999999999998</v>
          </cell>
          <cell r="AN125">
            <v>2.3159999999999998</v>
          </cell>
          <cell r="AO125">
            <v>2.3159999999999998</v>
          </cell>
          <cell r="AP125">
            <v>2.3159999999999998</v>
          </cell>
          <cell r="AQ125">
            <v>2.3159999999999998</v>
          </cell>
          <cell r="AR125">
            <v>2.3159999999999998</v>
          </cell>
          <cell r="AS125">
            <v>2.3159999999999998</v>
          </cell>
          <cell r="AT125">
            <v>2.3159999999999998</v>
          </cell>
          <cell r="AU125">
            <v>2.3159999999999998</v>
          </cell>
          <cell r="AV125">
            <v>2.3159999999999998</v>
          </cell>
          <cell r="AW125">
            <v>2.3159999999999998</v>
          </cell>
          <cell r="AX125">
            <v>2.3159999999999998</v>
          </cell>
          <cell r="AY125">
            <v>2.3159999999999998</v>
          </cell>
          <cell r="AZ125">
            <v>2.3159999999999998</v>
          </cell>
          <cell r="BA125">
            <v>2.3159999999999998</v>
          </cell>
          <cell r="BB125">
            <v>2.3159999999999998</v>
          </cell>
          <cell r="BC125">
            <v>2.3159999999999998</v>
          </cell>
          <cell r="BD125">
            <v>2.3159999999999998</v>
          </cell>
          <cell r="BE125">
            <v>2.3159999999999998</v>
          </cell>
          <cell r="BF125">
            <v>2.3159999999999998</v>
          </cell>
          <cell r="BG125">
            <v>2.3159999999999998</v>
          </cell>
          <cell r="BH125">
            <v>2.3159999999999998</v>
          </cell>
          <cell r="BI125">
            <v>2.3159999999999998</v>
          </cell>
          <cell r="BJ125">
            <v>2.3159999999999998</v>
          </cell>
          <cell r="BK125">
            <v>2.3159999999999998</v>
          </cell>
          <cell r="BL125">
            <v>2.3159999999999998</v>
          </cell>
          <cell r="BM125">
            <v>2.3159999999999998</v>
          </cell>
          <cell r="BN125">
            <v>2.3159999999999998</v>
          </cell>
          <cell r="BO125">
            <v>2.3159999999999998</v>
          </cell>
        </row>
        <row r="126">
          <cell r="C126" t="str">
            <v>Prepaids and Other Current Assets</v>
          </cell>
          <cell r="G126">
            <v>2.7290000000000001</v>
          </cell>
          <cell r="H126">
            <v>2.672333333333333</v>
          </cell>
          <cell r="I126">
            <v>2.0756666666666659</v>
          </cell>
          <cell r="J126">
            <v>1.6910000000000001</v>
          </cell>
          <cell r="K126">
            <v>1.6910000000000001</v>
          </cell>
          <cell r="L126">
            <v>1.6910000000000001</v>
          </cell>
          <cell r="M126">
            <v>1.6910000000000001</v>
          </cell>
          <cell r="N126">
            <v>1.6910000000000001</v>
          </cell>
          <cell r="O126">
            <v>1.6910000000000001</v>
          </cell>
          <cell r="P126">
            <v>1.6910000000000001</v>
          </cell>
          <cell r="Q126">
            <v>1.6910000000000001</v>
          </cell>
          <cell r="R126">
            <v>1.6910000000000001</v>
          </cell>
          <cell r="S126">
            <v>1.6910000000000001</v>
          </cell>
          <cell r="T126">
            <v>1.6910000000000001</v>
          </cell>
          <cell r="U126">
            <v>1.6910000000000001</v>
          </cell>
          <cell r="V126">
            <v>1.6910000000000001</v>
          </cell>
          <cell r="W126">
            <v>1.6910000000000001</v>
          </cell>
          <cell r="X126">
            <v>1.6910000000000001</v>
          </cell>
          <cell r="Y126">
            <v>1.6910000000000001</v>
          </cell>
          <cell r="Z126">
            <v>1.6910000000000001</v>
          </cell>
          <cell r="AA126">
            <v>1.6910000000000001</v>
          </cell>
          <cell r="AB126">
            <v>1.6910000000000001</v>
          </cell>
          <cell r="AC126">
            <v>1.6910000000000001</v>
          </cell>
          <cell r="AD126">
            <v>1.6910000000000001</v>
          </cell>
          <cell r="AE126">
            <v>1.6910000000000001</v>
          </cell>
          <cell r="AF126">
            <v>1.6910000000000001</v>
          </cell>
          <cell r="AG126">
            <v>1.6910000000000001</v>
          </cell>
          <cell r="AH126">
            <v>1.6910000000000001</v>
          </cell>
          <cell r="AI126">
            <v>1.6910000000000001</v>
          </cell>
          <cell r="AJ126">
            <v>1.6910000000000001</v>
          </cell>
          <cell r="AK126">
            <v>1.6910000000000001</v>
          </cell>
          <cell r="AL126">
            <v>1.6910000000000001</v>
          </cell>
          <cell r="AM126">
            <v>1.6910000000000001</v>
          </cell>
          <cell r="AN126">
            <v>1.6910000000000001</v>
          </cell>
          <cell r="AO126">
            <v>1.6910000000000001</v>
          </cell>
          <cell r="AP126">
            <v>1.6910000000000001</v>
          </cell>
          <cell r="AQ126">
            <v>1.6910000000000001</v>
          </cell>
          <cell r="AR126">
            <v>1.6910000000000001</v>
          </cell>
          <cell r="AS126">
            <v>1.6910000000000001</v>
          </cell>
          <cell r="AT126">
            <v>1.6910000000000001</v>
          </cell>
          <cell r="AU126">
            <v>1.6910000000000001</v>
          </cell>
          <cell r="AV126">
            <v>1.6910000000000001</v>
          </cell>
          <cell r="AW126">
            <v>1.6910000000000001</v>
          </cell>
          <cell r="AX126">
            <v>1.6910000000000001</v>
          </cell>
          <cell r="AY126">
            <v>1.6910000000000001</v>
          </cell>
          <cell r="AZ126">
            <v>1.6910000000000001</v>
          </cell>
          <cell r="BA126">
            <v>1.6910000000000001</v>
          </cell>
          <cell r="BB126">
            <v>1.6910000000000001</v>
          </cell>
          <cell r="BC126">
            <v>1.6910000000000001</v>
          </cell>
          <cell r="BD126">
            <v>1.6910000000000001</v>
          </cell>
          <cell r="BE126">
            <v>1.6910000000000001</v>
          </cell>
          <cell r="BF126">
            <v>1.6910000000000001</v>
          </cell>
          <cell r="BG126">
            <v>1.6910000000000001</v>
          </cell>
          <cell r="BH126">
            <v>1.6910000000000001</v>
          </cell>
          <cell r="BI126">
            <v>1.6910000000000001</v>
          </cell>
          <cell r="BJ126">
            <v>1.6910000000000001</v>
          </cell>
          <cell r="BK126">
            <v>1.6910000000000001</v>
          </cell>
          <cell r="BL126">
            <v>1.6910000000000001</v>
          </cell>
          <cell r="BM126">
            <v>1.6910000000000001</v>
          </cell>
          <cell r="BN126">
            <v>1.6910000000000001</v>
          </cell>
          <cell r="BO126">
            <v>1.6910000000000001</v>
          </cell>
        </row>
        <row r="127">
          <cell r="C127" t="str">
            <v>Total Current Assets</v>
          </cell>
          <cell r="G127">
            <v>19.976999999999997</v>
          </cell>
          <cell r="H127">
            <v>23.308779999999999</v>
          </cell>
          <cell r="I127">
            <v>331.07127055555566</v>
          </cell>
          <cell r="J127">
            <v>704.90529455555566</v>
          </cell>
          <cell r="K127">
            <v>609.0096813186567</v>
          </cell>
          <cell r="L127">
            <v>504.55352764360805</v>
          </cell>
          <cell r="M127">
            <v>1013.519719928535</v>
          </cell>
          <cell r="N127">
            <v>596.02463604596699</v>
          </cell>
          <cell r="O127">
            <v>19.122</v>
          </cell>
          <cell r="P127">
            <v>19.122</v>
          </cell>
          <cell r="Q127">
            <v>19.122</v>
          </cell>
          <cell r="R127">
            <v>19.122</v>
          </cell>
          <cell r="S127">
            <v>19.122</v>
          </cell>
          <cell r="T127">
            <v>19.122</v>
          </cell>
          <cell r="U127">
            <v>19.122</v>
          </cell>
          <cell r="V127">
            <v>19.122</v>
          </cell>
          <cell r="W127">
            <v>19.122</v>
          </cell>
          <cell r="X127">
            <v>19.122</v>
          </cell>
          <cell r="Y127">
            <v>19.122</v>
          </cell>
          <cell r="Z127">
            <v>19.122</v>
          </cell>
          <cell r="AA127">
            <v>19.122</v>
          </cell>
          <cell r="AB127">
            <v>19.122</v>
          </cell>
          <cell r="AC127">
            <v>19.122</v>
          </cell>
          <cell r="AD127">
            <v>19.122</v>
          </cell>
          <cell r="AE127">
            <v>19.122</v>
          </cell>
          <cell r="AF127">
            <v>19.122</v>
          </cell>
          <cell r="AG127">
            <v>19.122</v>
          </cell>
          <cell r="AH127">
            <v>19.122</v>
          </cell>
          <cell r="AI127">
            <v>19.122</v>
          </cell>
          <cell r="AJ127">
            <v>19.122</v>
          </cell>
          <cell r="AK127">
            <v>19.122</v>
          </cell>
          <cell r="AL127">
            <v>19.122</v>
          </cell>
          <cell r="AM127">
            <v>19.122</v>
          </cell>
          <cell r="AN127">
            <v>19.122</v>
          </cell>
          <cell r="AO127">
            <v>19.122</v>
          </cell>
          <cell r="AP127">
            <v>19.122</v>
          </cell>
          <cell r="AQ127">
            <v>19.122</v>
          </cell>
          <cell r="AR127">
            <v>19.122</v>
          </cell>
          <cell r="AS127">
            <v>19.122</v>
          </cell>
          <cell r="AT127">
            <v>19.122</v>
          </cell>
          <cell r="AU127">
            <v>19.122</v>
          </cell>
          <cell r="AV127">
            <v>19.122</v>
          </cell>
          <cell r="AW127">
            <v>19.122</v>
          </cell>
          <cell r="AX127">
            <v>19.122</v>
          </cell>
          <cell r="AY127">
            <v>19.122</v>
          </cell>
          <cell r="AZ127">
            <v>19.122</v>
          </cell>
          <cell r="BA127">
            <v>19.122</v>
          </cell>
          <cell r="BB127">
            <v>19.122</v>
          </cell>
          <cell r="BC127">
            <v>19.122</v>
          </cell>
          <cell r="BD127">
            <v>19.122</v>
          </cell>
          <cell r="BE127">
            <v>19.122</v>
          </cell>
          <cell r="BF127">
            <v>19.122</v>
          </cell>
          <cell r="BG127">
            <v>266.35987211252359</v>
          </cell>
          <cell r="BH127">
            <v>317.31088309059294</v>
          </cell>
          <cell r="BI127">
            <v>356.60184730228178</v>
          </cell>
          <cell r="BJ127">
            <v>424.5975602290747</v>
          </cell>
          <cell r="BK127">
            <v>492.64331858064372</v>
          </cell>
          <cell r="BL127">
            <v>565.21241002680711</v>
          </cell>
          <cell r="BM127">
            <v>642.54748514103983</v>
          </cell>
          <cell r="BN127">
            <v>729.49481106066901</v>
          </cell>
          <cell r="BO127">
            <v>828.50772708127181</v>
          </cell>
        </row>
        <row r="129">
          <cell r="C129" t="str">
            <v>Property, Plant &amp; Equipment, Net</v>
          </cell>
          <cell r="G129">
            <v>216.51900000000001</v>
          </cell>
          <cell r="H129">
            <v>217.550073</v>
          </cell>
          <cell r="I129">
            <v>226.69507300000001</v>
          </cell>
          <cell r="J129">
            <v>235.63399999999999</v>
          </cell>
          <cell r="K129">
            <v>329.59946511704646</v>
          </cell>
          <cell r="L129">
            <v>433.4668321142052</v>
          </cell>
          <cell r="M129">
            <v>653.40281909065948</v>
          </cell>
          <cell r="N129">
            <v>1296.888879302815</v>
          </cell>
          <cell r="O129">
            <v>2589.8187818415104</v>
          </cell>
          <cell r="P129">
            <v>2743.1959501212473</v>
          </cell>
          <cell r="Q129">
            <v>2839.926754138864</v>
          </cell>
          <cell r="R129">
            <v>2960.7131753231533</v>
          </cell>
          <cell r="S129">
            <v>2765.8827940479091</v>
          </cell>
          <cell r="T129">
            <v>2859.3030816802457</v>
          </cell>
          <cell r="U129">
            <v>2957.751297511179</v>
          </cell>
          <cell r="V129">
            <v>3066.2857965272374</v>
          </cell>
          <cell r="W129">
            <v>3174.2336277763434</v>
          </cell>
          <cell r="X129">
            <v>3297.4932405404038</v>
          </cell>
          <cell r="Y129">
            <v>3403.4581389290011</v>
          </cell>
          <cell r="Z129">
            <v>3504.351128182906</v>
          </cell>
          <cell r="AA129">
            <v>3619.1497024057285</v>
          </cell>
          <cell r="AB129">
            <v>3728.1741479162256</v>
          </cell>
          <cell r="AC129">
            <v>3842.5143123310359</v>
          </cell>
          <cell r="AD129">
            <v>3958.1552203627821</v>
          </cell>
          <cell r="AE129">
            <v>4067.4040301665154</v>
          </cell>
          <cell r="AF129">
            <v>4183.3385361853179</v>
          </cell>
          <cell r="AG129">
            <v>4294.4414446668361</v>
          </cell>
          <cell r="AH129">
            <v>4409.8142558875397</v>
          </cell>
          <cell r="AI129">
            <v>4530.2576921350528</v>
          </cell>
          <cell r="AJ129">
            <v>4665.9583345273541</v>
          </cell>
          <cell r="AK129">
            <v>4796.0461028485406</v>
          </cell>
          <cell r="AL129">
            <v>4920.8307301686282</v>
          </cell>
          <cell r="AM129">
            <v>5052.2738072768216</v>
          </cell>
          <cell r="AN129">
            <v>5177.6448218156229</v>
          </cell>
          <cell r="AO129">
            <v>5307.287604054789</v>
          </cell>
          <cell r="AP129">
            <v>5431.7460000761466</v>
          </cell>
          <cell r="AQ129">
            <v>5554.6290865553674</v>
          </cell>
          <cell r="AR129">
            <v>5717.639412271018</v>
          </cell>
          <cell r="AS129">
            <v>5911.2288999896955</v>
          </cell>
          <cell r="AT129">
            <v>5976.9511440897886</v>
          </cell>
          <cell r="AU129">
            <v>6140.0493802506371</v>
          </cell>
          <cell r="AV129">
            <v>6294.2599342465282</v>
          </cell>
          <cell r="AW129">
            <v>6504.68326585868</v>
          </cell>
          <cell r="AX129">
            <v>6655.1801681517691</v>
          </cell>
          <cell r="AY129">
            <v>6841.0004214871651</v>
          </cell>
          <cell r="AZ129">
            <v>7010.758326123997</v>
          </cell>
          <cell r="BA129">
            <v>7165.4131192216582</v>
          </cell>
          <cell r="BB129">
            <v>7325.7758573600167</v>
          </cell>
          <cell r="BC129">
            <v>7480.0535669932196</v>
          </cell>
          <cell r="BD129">
            <v>7673.3018616141635</v>
          </cell>
          <cell r="BE129">
            <v>7822.888942783492</v>
          </cell>
          <cell r="BF129">
            <v>7977.3968211463598</v>
          </cell>
          <cell r="BG129">
            <v>8125.868143090026</v>
          </cell>
          <cell r="BH129">
            <v>8276.2092384901262</v>
          </cell>
          <cell r="BI129">
            <v>8443.7286211324281</v>
          </cell>
          <cell r="BJ129">
            <v>8586.0855378069355</v>
          </cell>
          <cell r="BK129">
            <v>8731.55589875638</v>
          </cell>
          <cell r="BL129">
            <v>8875.6137082898022</v>
          </cell>
          <cell r="BM129">
            <v>9018.2952815057197</v>
          </cell>
          <cell r="BN129">
            <v>9155.2120559623163</v>
          </cell>
          <cell r="BO129">
            <v>9285.1421333471753</v>
          </cell>
        </row>
        <row r="130">
          <cell r="C130" t="str">
            <v>Goodwill and Intangible Assets</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row>
        <row r="131">
          <cell r="C131" t="str">
            <v>Deferred Tax Assets</v>
          </cell>
          <cell r="G131">
            <v>24.102</v>
          </cell>
          <cell r="H131">
            <v>24.102</v>
          </cell>
          <cell r="I131">
            <v>31.605</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row>
        <row r="132">
          <cell r="C132" t="str">
            <v>Derivative Assets</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row>
        <row r="133">
          <cell r="C133" t="str">
            <v>Debt Issuance Costs, Net Accum. Amortization</v>
          </cell>
          <cell r="G133">
            <v>5.9660000000000002</v>
          </cell>
          <cell r="H133">
            <v>5.8540000000000001</v>
          </cell>
          <cell r="I133">
            <v>4.9640000000000004</v>
          </cell>
          <cell r="J133">
            <v>5.18</v>
          </cell>
          <cell r="K133">
            <v>5.18</v>
          </cell>
          <cell r="L133">
            <v>5.18</v>
          </cell>
          <cell r="M133">
            <v>21.18</v>
          </cell>
          <cell r="N133">
            <v>21.0003125</v>
          </cell>
          <cell r="O133">
            <v>20.820625</v>
          </cell>
          <cell r="P133">
            <v>20.6409375</v>
          </cell>
          <cell r="Q133">
            <v>20.46125</v>
          </cell>
          <cell r="R133">
            <v>20.2815625</v>
          </cell>
          <cell r="S133">
            <v>20.101875</v>
          </cell>
          <cell r="T133">
            <v>19.9221875</v>
          </cell>
          <cell r="U133">
            <v>19.7425</v>
          </cell>
          <cell r="V133">
            <v>19.5628125</v>
          </cell>
          <cell r="W133">
            <v>19.383125</v>
          </cell>
          <cell r="X133">
            <v>19.2034375</v>
          </cell>
          <cell r="Y133">
            <v>19.02375</v>
          </cell>
          <cell r="Z133">
            <v>18.8440625</v>
          </cell>
          <cell r="AA133">
            <v>18.664375</v>
          </cell>
          <cell r="AB133">
            <v>18.4846875</v>
          </cell>
          <cell r="AC133">
            <v>18.305</v>
          </cell>
          <cell r="AD133">
            <v>18.1253125</v>
          </cell>
          <cell r="AE133">
            <v>17.945625</v>
          </cell>
          <cell r="AF133">
            <v>17.7659375</v>
          </cell>
          <cell r="AG133">
            <v>17.58625</v>
          </cell>
          <cell r="AH133">
            <v>17.4065625</v>
          </cell>
          <cell r="AI133">
            <v>17.226875</v>
          </cell>
          <cell r="AJ133">
            <v>17.0471875</v>
          </cell>
          <cell r="AK133">
            <v>16.8675</v>
          </cell>
          <cell r="AL133">
            <v>16.6878125</v>
          </cell>
          <cell r="AM133">
            <v>16.508125</v>
          </cell>
          <cell r="AN133">
            <v>16.3284375</v>
          </cell>
          <cell r="AO133">
            <v>16.14875</v>
          </cell>
          <cell r="AP133">
            <v>15.9690625</v>
          </cell>
          <cell r="AQ133">
            <v>15.789375</v>
          </cell>
          <cell r="AR133">
            <v>15.6096875</v>
          </cell>
          <cell r="AS133">
            <v>15.43</v>
          </cell>
          <cell r="AT133">
            <v>15.2503125</v>
          </cell>
          <cell r="AU133">
            <v>15.070625</v>
          </cell>
          <cell r="AV133">
            <v>14.8909375</v>
          </cell>
          <cell r="AW133">
            <v>14.71125</v>
          </cell>
          <cell r="AX133">
            <v>14.5315625</v>
          </cell>
          <cell r="AY133">
            <v>14.351875</v>
          </cell>
          <cell r="AZ133">
            <v>14.1721875</v>
          </cell>
          <cell r="BA133">
            <v>13.9925</v>
          </cell>
          <cell r="BB133">
            <v>13.8128125</v>
          </cell>
          <cell r="BC133">
            <v>13.633125</v>
          </cell>
          <cell r="BD133">
            <v>13.4534375</v>
          </cell>
          <cell r="BE133">
            <v>13.27375</v>
          </cell>
          <cell r="BF133">
            <v>13.0940625</v>
          </cell>
          <cell r="BG133">
            <v>12.914375</v>
          </cell>
          <cell r="BH133">
            <v>12.7346875</v>
          </cell>
          <cell r="BI133">
            <v>12.555</v>
          </cell>
          <cell r="BJ133">
            <v>12.3753125</v>
          </cell>
          <cell r="BK133">
            <v>12.195625</v>
          </cell>
          <cell r="BL133">
            <v>12.0159375</v>
          </cell>
          <cell r="BM133">
            <v>11.83625</v>
          </cell>
          <cell r="BN133">
            <v>11.6565625</v>
          </cell>
          <cell r="BO133">
            <v>11.476875</v>
          </cell>
        </row>
        <row r="134">
          <cell r="C134" t="str">
            <v>Other Assets</v>
          </cell>
          <cell r="G134">
            <v>0.97799999999999998</v>
          </cell>
          <cell r="H134">
            <v>0.97799999999999998</v>
          </cell>
          <cell r="I134">
            <v>0.97799999999999998</v>
          </cell>
          <cell r="J134">
            <v>23.693000000000001</v>
          </cell>
          <cell r="K134">
            <v>23.693000000000001</v>
          </cell>
          <cell r="L134">
            <v>23.693000000000001</v>
          </cell>
          <cell r="M134">
            <v>23.693000000000001</v>
          </cell>
          <cell r="N134">
            <v>23.693000000000001</v>
          </cell>
          <cell r="O134">
            <v>23.693000000000001</v>
          </cell>
          <cell r="P134">
            <v>23.693000000000001</v>
          </cell>
          <cell r="Q134">
            <v>23.693000000000001</v>
          </cell>
          <cell r="R134">
            <v>23.693000000000001</v>
          </cell>
          <cell r="S134">
            <v>23.693000000000001</v>
          </cell>
          <cell r="T134">
            <v>23.693000000000001</v>
          </cell>
          <cell r="U134">
            <v>23.693000000000001</v>
          </cell>
          <cell r="V134">
            <v>23.693000000000001</v>
          </cell>
          <cell r="W134">
            <v>23.693000000000001</v>
          </cell>
          <cell r="X134">
            <v>23.693000000000001</v>
          </cell>
          <cell r="Y134">
            <v>23.693000000000001</v>
          </cell>
          <cell r="Z134">
            <v>23.693000000000001</v>
          </cell>
          <cell r="AA134">
            <v>23.693000000000001</v>
          </cell>
          <cell r="AB134">
            <v>23.693000000000001</v>
          </cell>
          <cell r="AC134">
            <v>23.693000000000001</v>
          </cell>
          <cell r="AD134">
            <v>23.693000000000001</v>
          </cell>
          <cell r="AE134">
            <v>23.693000000000001</v>
          </cell>
          <cell r="AF134">
            <v>23.693000000000001</v>
          </cell>
          <cell r="AG134">
            <v>23.693000000000001</v>
          </cell>
          <cell r="AH134">
            <v>23.693000000000001</v>
          </cell>
          <cell r="AI134">
            <v>23.693000000000001</v>
          </cell>
          <cell r="AJ134">
            <v>23.693000000000001</v>
          </cell>
          <cell r="AK134">
            <v>23.693000000000001</v>
          </cell>
          <cell r="AL134">
            <v>23.693000000000001</v>
          </cell>
          <cell r="AM134">
            <v>23.693000000000001</v>
          </cell>
          <cell r="AN134">
            <v>23.693000000000001</v>
          </cell>
          <cell r="AO134">
            <v>23.693000000000001</v>
          </cell>
          <cell r="AP134">
            <v>23.693000000000001</v>
          </cell>
          <cell r="AQ134">
            <v>23.693000000000001</v>
          </cell>
          <cell r="AR134">
            <v>23.693000000000001</v>
          </cell>
          <cell r="AS134">
            <v>23.693000000000001</v>
          </cell>
          <cell r="AT134">
            <v>23.693000000000001</v>
          </cell>
          <cell r="AU134">
            <v>23.693000000000001</v>
          </cell>
          <cell r="AV134">
            <v>23.693000000000001</v>
          </cell>
          <cell r="AW134">
            <v>23.693000000000001</v>
          </cell>
          <cell r="AX134">
            <v>23.693000000000001</v>
          </cell>
          <cell r="AY134">
            <v>23.693000000000001</v>
          </cell>
          <cell r="AZ134">
            <v>23.693000000000001</v>
          </cell>
          <cell r="BA134">
            <v>23.693000000000001</v>
          </cell>
          <cell r="BB134">
            <v>23.693000000000001</v>
          </cell>
          <cell r="BC134">
            <v>23.693000000000001</v>
          </cell>
          <cell r="BD134">
            <v>23.693000000000001</v>
          </cell>
          <cell r="BE134">
            <v>23.693000000000001</v>
          </cell>
          <cell r="BF134">
            <v>23.693000000000001</v>
          </cell>
          <cell r="BG134">
            <v>23.693000000000001</v>
          </cell>
          <cell r="BH134">
            <v>23.693000000000001</v>
          </cell>
          <cell r="BI134">
            <v>23.693000000000001</v>
          </cell>
          <cell r="BJ134">
            <v>23.693000000000001</v>
          </cell>
          <cell r="BK134">
            <v>23.693000000000001</v>
          </cell>
          <cell r="BL134">
            <v>23.693000000000001</v>
          </cell>
          <cell r="BM134">
            <v>23.693000000000001</v>
          </cell>
          <cell r="BN134">
            <v>23.693000000000001</v>
          </cell>
          <cell r="BO134">
            <v>23.693000000000001</v>
          </cell>
        </row>
        <row r="136">
          <cell r="C136" t="str">
            <v>Total Assets</v>
          </cell>
          <cell r="G136">
            <v>267.54200000000003</v>
          </cell>
          <cell r="H136">
            <v>271.79285299999998</v>
          </cell>
          <cell r="I136">
            <v>595.31334355555566</v>
          </cell>
          <cell r="J136">
            <v>969.4122945555556</v>
          </cell>
          <cell r="K136">
            <v>967.48214643570316</v>
          </cell>
          <cell r="L136">
            <v>966.89335975781319</v>
          </cell>
          <cell r="M136">
            <v>1711.7955390191946</v>
          </cell>
          <cell r="N136">
            <v>1937.6068278487819</v>
          </cell>
          <cell r="O136">
            <v>2653.4544068415103</v>
          </cell>
          <cell r="P136">
            <v>2806.6518876212472</v>
          </cell>
          <cell r="Q136">
            <v>2903.2030041388639</v>
          </cell>
          <cell r="R136">
            <v>3023.8097378231532</v>
          </cell>
          <cell r="S136">
            <v>2828.799669047909</v>
          </cell>
          <cell r="T136">
            <v>2922.0402691802456</v>
          </cell>
          <cell r="U136">
            <v>3020.3087975111789</v>
          </cell>
          <cell r="V136">
            <v>3128.6636090272373</v>
          </cell>
          <cell r="W136">
            <v>3236.4317527763433</v>
          </cell>
          <cell r="X136">
            <v>3359.5116780404037</v>
          </cell>
          <cell r="Y136">
            <v>3465.2968889290009</v>
          </cell>
          <cell r="Z136">
            <v>3566.0101906829059</v>
          </cell>
          <cell r="AA136">
            <v>3680.6290774057284</v>
          </cell>
          <cell r="AB136">
            <v>3789.4738354162255</v>
          </cell>
          <cell r="AC136">
            <v>3903.6343123310357</v>
          </cell>
          <cell r="AD136">
            <v>4019.095532862782</v>
          </cell>
          <cell r="AE136">
            <v>4128.1646551665153</v>
          </cell>
          <cell r="AF136">
            <v>4243.9194736853187</v>
          </cell>
          <cell r="AG136">
            <v>4354.8426946668369</v>
          </cell>
          <cell r="AH136">
            <v>4470.0358183875405</v>
          </cell>
          <cell r="AI136">
            <v>4590.2995671350536</v>
          </cell>
          <cell r="AJ136">
            <v>4725.8205220273549</v>
          </cell>
          <cell r="AK136">
            <v>4855.7286028485414</v>
          </cell>
          <cell r="AL136">
            <v>4980.333542668629</v>
          </cell>
          <cell r="AM136">
            <v>5111.5969322768224</v>
          </cell>
          <cell r="AN136">
            <v>5236.7882593156237</v>
          </cell>
          <cell r="AO136">
            <v>5366.2513540547898</v>
          </cell>
          <cell r="AP136">
            <v>5490.5300625761474</v>
          </cell>
          <cell r="AQ136">
            <v>5613.2334615553682</v>
          </cell>
          <cell r="AR136">
            <v>5776.0640997710188</v>
          </cell>
          <cell r="AS136">
            <v>5969.4738999896963</v>
          </cell>
          <cell r="AT136">
            <v>6035.0164565897894</v>
          </cell>
          <cell r="AU136">
            <v>6197.9350052506379</v>
          </cell>
          <cell r="AV136">
            <v>6351.965871746529</v>
          </cell>
          <cell r="AW136">
            <v>6562.2095158586808</v>
          </cell>
          <cell r="AX136">
            <v>6712.5267306517699</v>
          </cell>
          <cell r="AY136">
            <v>6898.1672964871659</v>
          </cell>
          <cell r="AZ136">
            <v>7067.7455136239978</v>
          </cell>
          <cell r="BA136">
            <v>7222.220619221659</v>
          </cell>
          <cell r="BB136">
            <v>7382.4036698600175</v>
          </cell>
          <cell r="BC136">
            <v>7536.5016919932204</v>
          </cell>
          <cell r="BD136">
            <v>7729.5702991141643</v>
          </cell>
          <cell r="BE136">
            <v>7878.9776927834928</v>
          </cell>
          <cell r="BF136">
            <v>8033.3058836463606</v>
          </cell>
          <cell r="BG136">
            <v>8428.8353902025483</v>
          </cell>
          <cell r="BH136">
            <v>8629.9478090807188</v>
          </cell>
          <cell r="BI136">
            <v>8836.5784684347091</v>
          </cell>
          <cell r="BJ136">
            <v>9046.7514105360096</v>
          </cell>
          <cell r="BK136">
            <v>9260.0878423370232</v>
          </cell>
          <cell r="BL136">
            <v>9476.5350558166083</v>
          </cell>
          <cell r="BM136">
            <v>9696.3720166467592</v>
          </cell>
          <cell r="BN136">
            <v>9920.0564295229851</v>
          </cell>
          <cell r="BO136">
            <v>10148.819735428448</v>
          </cell>
        </row>
        <row r="138">
          <cell r="C138" t="str">
            <v>Current Liabilities</v>
          </cell>
        </row>
        <row r="139">
          <cell r="C139" t="str">
            <v>Accounts Payable</v>
          </cell>
          <cell r="G139">
            <v>25.061</v>
          </cell>
          <cell r="H139">
            <v>22.829000000000001</v>
          </cell>
          <cell r="I139">
            <v>19.353999999999999</v>
          </cell>
          <cell r="J139">
            <v>21.263999999999999</v>
          </cell>
          <cell r="K139">
            <v>21.263999999999999</v>
          </cell>
          <cell r="L139">
            <v>21.263999999999999</v>
          </cell>
          <cell r="M139">
            <v>21.263999999999999</v>
          </cell>
          <cell r="N139">
            <v>21.263999999999999</v>
          </cell>
          <cell r="O139">
            <v>21.263999999999999</v>
          </cell>
          <cell r="P139">
            <v>21.263999999999999</v>
          </cell>
          <cell r="Q139">
            <v>21.263999999999999</v>
          </cell>
          <cell r="R139">
            <v>21.263999999999999</v>
          </cell>
          <cell r="S139">
            <v>21.263999999999999</v>
          </cell>
          <cell r="T139">
            <v>21.263999999999999</v>
          </cell>
          <cell r="U139">
            <v>21.263999999999999</v>
          </cell>
          <cell r="V139">
            <v>21.263999999999999</v>
          </cell>
          <cell r="W139">
            <v>21.263999999999999</v>
          </cell>
          <cell r="X139">
            <v>21.263999999999999</v>
          </cell>
          <cell r="Y139">
            <v>21.263999999999999</v>
          </cell>
          <cell r="Z139">
            <v>21.263999999999999</v>
          </cell>
          <cell r="AA139">
            <v>21.263999999999999</v>
          </cell>
          <cell r="AB139">
            <v>21.263999999999999</v>
          </cell>
          <cell r="AC139">
            <v>21.263999999999999</v>
          </cell>
          <cell r="AD139">
            <v>21.263999999999999</v>
          </cell>
          <cell r="AE139">
            <v>21.263999999999999</v>
          </cell>
          <cell r="AF139">
            <v>21.263999999999999</v>
          </cell>
          <cell r="AG139">
            <v>21.263999999999999</v>
          </cell>
          <cell r="AH139">
            <v>21.263999999999999</v>
          </cell>
          <cell r="AI139">
            <v>21.263999999999999</v>
          </cell>
          <cell r="AJ139">
            <v>21.263999999999999</v>
          </cell>
          <cell r="AK139">
            <v>21.263999999999999</v>
          </cell>
          <cell r="AL139">
            <v>21.263999999999999</v>
          </cell>
          <cell r="AM139">
            <v>21.263999999999999</v>
          </cell>
          <cell r="AN139">
            <v>21.263999999999999</v>
          </cell>
          <cell r="AO139">
            <v>21.263999999999999</v>
          </cell>
          <cell r="AP139">
            <v>21.263999999999999</v>
          </cell>
          <cell r="AQ139">
            <v>21.263999999999999</v>
          </cell>
          <cell r="AR139">
            <v>21.263999999999999</v>
          </cell>
          <cell r="AS139">
            <v>21.263999999999999</v>
          </cell>
          <cell r="AT139">
            <v>21.263999999999999</v>
          </cell>
          <cell r="AU139">
            <v>21.263999999999999</v>
          </cell>
          <cell r="AV139">
            <v>21.263999999999999</v>
          </cell>
          <cell r="AW139">
            <v>21.263999999999999</v>
          </cell>
          <cell r="AX139">
            <v>21.263999999999999</v>
          </cell>
          <cell r="AY139">
            <v>21.263999999999999</v>
          </cell>
          <cell r="AZ139">
            <v>21.263999999999999</v>
          </cell>
          <cell r="BA139">
            <v>21.263999999999999</v>
          </cell>
          <cell r="BB139">
            <v>21.263999999999999</v>
          </cell>
          <cell r="BC139">
            <v>21.263999999999999</v>
          </cell>
          <cell r="BD139">
            <v>21.263999999999999</v>
          </cell>
          <cell r="BE139">
            <v>21.263999999999999</v>
          </cell>
          <cell r="BF139">
            <v>21.263999999999999</v>
          </cell>
          <cell r="BG139">
            <v>21.263999999999999</v>
          </cell>
          <cell r="BH139">
            <v>21.263999999999999</v>
          </cell>
          <cell r="BI139">
            <v>21.263999999999999</v>
          </cell>
          <cell r="BJ139">
            <v>21.263999999999999</v>
          </cell>
          <cell r="BK139">
            <v>21.263999999999999</v>
          </cell>
          <cell r="BL139">
            <v>21.263999999999999</v>
          </cell>
          <cell r="BM139">
            <v>21.263999999999999</v>
          </cell>
          <cell r="BN139">
            <v>21.263999999999999</v>
          </cell>
          <cell r="BO139">
            <v>21.263999999999999</v>
          </cell>
        </row>
        <row r="140">
          <cell r="C140" t="str">
            <v>Accrued Liabilities</v>
          </cell>
          <cell r="G140">
            <v>3.2480000000000002</v>
          </cell>
          <cell r="H140">
            <v>3.2480000000000002</v>
          </cell>
          <cell r="I140">
            <v>2.4359999999999999</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row>
        <row r="141">
          <cell r="C141" t="str">
            <v>Deferred Tax Liabilities</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row>
        <row r="142">
          <cell r="C142" t="str">
            <v>Derivative Liabilities</v>
          </cell>
          <cell r="G142">
            <v>0.26500000000000001</v>
          </cell>
          <cell r="H142">
            <v>0.26500000000000001</v>
          </cell>
          <cell r="I142">
            <v>0</v>
          </cell>
          <cell r="J142">
            <v>1.615</v>
          </cell>
          <cell r="K142">
            <v>1.615</v>
          </cell>
          <cell r="L142">
            <v>1.615</v>
          </cell>
          <cell r="M142">
            <v>1.615</v>
          </cell>
          <cell r="N142">
            <v>1.615</v>
          </cell>
          <cell r="O142">
            <v>1.615</v>
          </cell>
          <cell r="P142">
            <v>1.615</v>
          </cell>
          <cell r="Q142">
            <v>1.615</v>
          </cell>
          <cell r="R142">
            <v>1.615</v>
          </cell>
          <cell r="S142">
            <v>1.615</v>
          </cell>
          <cell r="T142">
            <v>1.615</v>
          </cell>
          <cell r="U142">
            <v>1.615</v>
          </cell>
          <cell r="V142">
            <v>1.615</v>
          </cell>
          <cell r="W142">
            <v>1.615</v>
          </cell>
          <cell r="X142">
            <v>1.615</v>
          </cell>
          <cell r="Y142">
            <v>1.615</v>
          </cell>
          <cell r="Z142">
            <v>1.615</v>
          </cell>
          <cell r="AA142">
            <v>1.615</v>
          </cell>
          <cell r="AB142">
            <v>1.615</v>
          </cell>
          <cell r="AC142">
            <v>1.615</v>
          </cell>
          <cell r="AD142">
            <v>1.615</v>
          </cell>
          <cell r="AE142">
            <v>1.615</v>
          </cell>
          <cell r="AF142">
            <v>1.615</v>
          </cell>
          <cell r="AG142">
            <v>1.615</v>
          </cell>
          <cell r="AH142">
            <v>1.615</v>
          </cell>
          <cell r="AI142">
            <v>1.615</v>
          </cell>
          <cell r="AJ142">
            <v>1.615</v>
          </cell>
          <cell r="AK142">
            <v>1.615</v>
          </cell>
          <cell r="AL142">
            <v>1.615</v>
          </cell>
          <cell r="AM142">
            <v>1.615</v>
          </cell>
          <cell r="AN142">
            <v>1.615</v>
          </cell>
          <cell r="AO142">
            <v>1.615</v>
          </cell>
          <cell r="AP142">
            <v>1.615</v>
          </cell>
          <cell r="AQ142">
            <v>1.615</v>
          </cell>
          <cell r="AR142">
            <v>1.615</v>
          </cell>
          <cell r="AS142">
            <v>1.615</v>
          </cell>
          <cell r="AT142">
            <v>1.615</v>
          </cell>
          <cell r="AU142">
            <v>1.615</v>
          </cell>
          <cell r="AV142">
            <v>1.615</v>
          </cell>
          <cell r="AW142">
            <v>1.615</v>
          </cell>
          <cell r="AX142">
            <v>1.615</v>
          </cell>
          <cell r="AY142">
            <v>1.615</v>
          </cell>
          <cell r="AZ142">
            <v>1.615</v>
          </cell>
          <cell r="BA142">
            <v>1.615</v>
          </cell>
          <cell r="BB142">
            <v>1.615</v>
          </cell>
          <cell r="BC142">
            <v>1.615</v>
          </cell>
          <cell r="BD142">
            <v>1.615</v>
          </cell>
          <cell r="BE142">
            <v>1.615</v>
          </cell>
          <cell r="BF142">
            <v>1.615</v>
          </cell>
          <cell r="BG142">
            <v>1.615</v>
          </cell>
          <cell r="BH142">
            <v>1.615</v>
          </cell>
          <cell r="BI142">
            <v>1.615</v>
          </cell>
          <cell r="BJ142">
            <v>1.615</v>
          </cell>
          <cell r="BK142">
            <v>1.615</v>
          </cell>
          <cell r="BL142">
            <v>1.615</v>
          </cell>
          <cell r="BM142">
            <v>1.615</v>
          </cell>
          <cell r="BN142">
            <v>1.615</v>
          </cell>
          <cell r="BO142">
            <v>1.615</v>
          </cell>
        </row>
        <row r="143">
          <cell r="C143" t="str">
            <v>Asset Retirement Obligations</v>
          </cell>
          <cell r="G143">
            <v>1.01</v>
          </cell>
          <cell r="H143">
            <v>1.0029999999999999</v>
          </cell>
          <cell r="I143">
            <v>1.0029999999999999</v>
          </cell>
          <cell r="J143">
            <v>1</v>
          </cell>
          <cell r="K143">
            <v>1</v>
          </cell>
          <cell r="L143">
            <v>1</v>
          </cell>
          <cell r="M143">
            <v>1</v>
          </cell>
          <cell r="N143">
            <v>1</v>
          </cell>
          <cell r="O143">
            <v>1</v>
          </cell>
          <cell r="P143">
            <v>1</v>
          </cell>
          <cell r="Q143">
            <v>1</v>
          </cell>
          <cell r="R143">
            <v>1</v>
          </cell>
          <cell r="S143">
            <v>1</v>
          </cell>
          <cell r="T143">
            <v>1</v>
          </cell>
          <cell r="U143">
            <v>1</v>
          </cell>
          <cell r="V143">
            <v>1</v>
          </cell>
          <cell r="W143">
            <v>1</v>
          </cell>
          <cell r="X143">
            <v>1</v>
          </cell>
          <cell r="Y143">
            <v>1</v>
          </cell>
          <cell r="Z143">
            <v>1</v>
          </cell>
          <cell r="AA143">
            <v>1</v>
          </cell>
          <cell r="AB143">
            <v>1</v>
          </cell>
          <cell r="AC143">
            <v>1</v>
          </cell>
          <cell r="AD143">
            <v>1</v>
          </cell>
          <cell r="AE143">
            <v>1</v>
          </cell>
          <cell r="AF143">
            <v>1</v>
          </cell>
          <cell r="AG143">
            <v>1</v>
          </cell>
          <cell r="AH143">
            <v>1</v>
          </cell>
          <cell r="AI143">
            <v>1</v>
          </cell>
          <cell r="AJ143">
            <v>1</v>
          </cell>
          <cell r="AK143">
            <v>1</v>
          </cell>
          <cell r="AL143">
            <v>1</v>
          </cell>
          <cell r="AM143">
            <v>1</v>
          </cell>
          <cell r="AN143">
            <v>1</v>
          </cell>
          <cell r="AO143">
            <v>1</v>
          </cell>
          <cell r="AP143">
            <v>1</v>
          </cell>
          <cell r="AQ143">
            <v>1</v>
          </cell>
          <cell r="AR143">
            <v>1</v>
          </cell>
          <cell r="AS143">
            <v>1</v>
          </cell>
          <cell r="AT143">
            <v>1</v>
          </cell>
          <cell r="AU143">
            <v>1</v>
          </cell>
          <cell r="AV143">
            <v>1</v>
          </cell>
          <cell r="AW143">
            <v>1</v>
          </cell>
          <cell r="AX143">
            <v>1</v>
          </cell>
          <cell r="AY143">
            <v>1</v>
          </cell>
          <cell r="AZ143">
            <v>1</v>
          </cell>
          <cell r="BA143">
            <v>1</v>
          </cell>
          <cell r="BB143">
            <v>1</v>
          </cell>
          <cell r="BC143">
            <v>1</v>
          </cell>
          <cell r="BD143">
            <v>1</v>
          </cell>
          <cell r="BE143">
            <v>1</v>
          </cell>
          <cell r="BF143">
            <v>1</v>
          </cell>
          <cell r="BG143">
            <v>1</v>
          </cell>
          <cell r="BH143">
            <v>1</v>
          </cell>
          <cell r="BI143">
            <v>1</v>
          </cell>
          <cell r="BJ143">
            <v>1</v>
          </cell>
          <cell r="BK143">
            <v>1</v>
          </cell>
          <cell r="BL143">
            <v>1</v>
          </cell>
          <cell r="BM143">
            <v>1</v>
          </cell>
          <cell r="BN143">
            <v>1</v>
          </cell>
          <cell r="BO143">
            <v>1</v>
          </cell>
        </row>
        <row r="144">
          <cell r="C144" t="str">
            <v>Long-Term Debt due within one year</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row>
        <row r="145">
          <cell r="C145" t="str">
            <v>Total Current Liabilities</v>
          </cell>
          <cell r="G145">
            <v>29.584000000000003</v>
          </cell>
          <cell r="H145">
            <v>27.345000000000002</v>
          </cell>
          <cell r="I145">
            <v>22.792999999999999</v>
          </cell>
          <cell r="J145">
            <v>23.878999999999998</v>
          </cell>
          <cell r="K145">
            <v>23.878999999999998</v>
          </cell>
          <cell r="L145">
            <v>23.878999999999998</v>
          </cell>
          <cell r="M145">
            <v>23.878999999999998</v>
          </cell>
          <cell r="N145">
            <v>23.878999999999998</v>
          </cell>
          <cell r="O145">
            <v>23.878999999999998</v>
          </cell>
          <cell r="P145">
            <v>23.878999999999998</v>
          </cell>
          <cell r="Q145">
            <v>23.878999999999998</v>
          </cell>
          <cell r="R145">
            <v>23.878999999999998</v>
          </cell>
          <cell r="S145">
            <v>23.878999999999998</v>
          </cell>
          <cell r="T145">
            <v>23.878999999999998</v>
          </cell>
          <cell r="U145">
            <v>23.878999999999998</v>
          </cell>
          <cell r="V145">
            <v>23.878999999999998</v>
          </cell>
          <cell r="W145">
            <v>23.878999999999998</v>
          </cell>
          <cell r="X145">
            <v>23.878999999999998</v>
          </cell>
          <cell r="Y145">
            <v>23.878999999999998</v>
          </cell>
          <cell r="Z145">
            <v>23.878999999999998</v>
          </cell>
          <cell r="AA145">
            <v>23.878999999999998</v>
          </cell>
          <cell r="AB145">
            <v>23.878999999999998</v>
          </cell>
          <cell r="AC145">
            <v>23.878999999999998</v>
          </cell>
          <cell r="AD145">
            <v>23.878999999999998</v>
          </cell>
          <cell r="AE145">
            <v>23.878999999999998</v>
          </cell>
          <cell r="AF145">
            <v>23.878999999999998</v>
          </cell>
          <cell r="AG145">
            <v>23.878999999999998</v>
          </cell>
          <cell r="AH145">
            <v>23.878999999999998</v>
          </cell>
          <cell r="AI145">
            <v>23.878999999999998</v>
          </cell>
          <cell r="AJ145">
            <v>23.878999999999998</v>
          </cell>
          <cell r="AK145">
            <v>23.878999999999998</v>
          </cell>
          <cell r="AL145">
            <v>23.878999999999998</v>
          </cell>
          <cell r="AM145">
            <v>23.878999999999998</v>
          </cell>
          <cell r="AN145">
            <v>23.878999999999998</v>
          </cell>
          <cell r="AO145">
            <v>23.878999999999998</v>
          </cell>
          <cell r="AP145">
            <v>23.878999999999998</v>
          </cell>
          <cell r="AQ145">
            <v>23.878999999999998</v>
          </cell>
          <cell r="AR145">
            <v>23.878999999999998</v>
          </cell>
          <cell r="AS145">
            <v>23.878999999999998</v>
          </cell>
          <cell r="AT145">
            <v>23.878999999999998</v>
          </cell>
          <cell r="AU145">
            <v>23.878999999999998</v>
          </cell>
          <cell r="AV145">
            <v>23.878999999999998</v>
          </cell>
          <cell r="AW145">
            <v>23.878999999999998</v>
          </cell>
          <cell r="AX145">
            <v>23.878999999999998</v>
          </cell>
          <cell r="AY145">
            <v>23.878999999999998</v>
          </cell>
          <cell r="AZ145">
            <v>23.878999999999998</v>
          </cell>
          <cell r="BA145">
            <v>23.878999999999998</v>
          </cell>
          <cell r="BB145">
            <v>23.878999999999998</v>
          </cell>
          <cell r="BC145">
            <v>23.878999999999998</v>
          </cell>
          <cell r="BD145">
            <v>23.878999999999998</v>
          </cell>
          <cell r="BE145">
            <v>23.878999999999998</v>
          </cell>
          <cell r="BF145">
            <v>23.878999999999998</v>
          </cell>
          <cell r="BG145">
            <v>23.878999999999998</v>
          </cell>
          <cell r="BH145">
            <v>23.878999999999998</v>
          </cell>
          <cell r="BI145">
            <v>23.878999999999998</v>
          </cell>
          <cell r="BJ145">
            <v>23.878999999999998</v>
          </cell>
          <cell r="BK145">
            <v>23.878999999999998</v>
          </cell>
          <cell r="BL145">
            <v>23.878999999999998</v>
          </cell>
          <cell r="BM145">
            <v>23.878999999999998</v>
          </cell>
          <cell r="BN145">
            <v>23.878999999999998</v>
          </cell>
          <cell r="BO145">
            <v>23.878999999999998</v>
          </cell>
        </row>
        <row r="147">
          <cell r="C147" t="str">
            <v>Long Term Debt</v>
          </cell>
        </row>
        <row r="148">
          <cell r="C148" t="str">
            <v>HK Revolving Credit Facility</v>
          </cell>
          <cell r="H148">
            <v>0</v>
          </cell>
          <cell r="I148">
            <v>0</v>
          </cell>
          <cell r="J148">
            <v>0</v>
          </cell>
          <cell r="K148">
            <v>0</v>
          </cell>
          <cell r="L148">
            <v>0</v>
          </cell>
          <cell r="M148">
            <v>0</v>
          </cell>
          <cell r="N148">
            <v>0</v>
          </cell>
          <cell r="O148">
            <v>143.91323027220506</v>
          </cell>
          <cell r="P148">
            <v>289.11175812689339</v>
          </cell>
          <cell r="Q148">
            <v>372.16888018615612</v>
          </cell>
          <cell r="R148">
            <v>476.16015080263412</v>
          </cell>
          <cell r="S148">
            <v>260.56342039555568</v>
          </cell>
          <cell r="T148">
            <v>330.03435232128993</v>
          </cell>
          <cell r="U148">
            <v>402.64819733403289</v>
          </cell>
          <cell r="V148">
            <v>480.99740483502876</v>
          </cell>
          <cell r="W148">
            <v>154.72063170710948</v>
          </cell>
          <cell r="X148">
            <v>239.32206563999222</v>
          </cell>
          <cell r="Y148">
            <v>302.91110174046798</v>
          </cell>
          <cell r="Z148">
            <v>357.47241928130234</v>
          </cell>
          <cell r="AA148">
            <v>421.44750816181437</v>
          </cell>
          <cell r="AB148">
            <v>476.65182261328897</v>
          </cell>
          <cell r="AC148">
            <v>533.56052280504866</v>
          </cell>
          <cell r="AD148">
            <v>588.28915951753731</v>
          </cell>
          <cell r="AE148">
            <v>634.89987352310186</v>
          </cell>
          <cell r="AF148">
            <v>681.69059387173729</v>
          </cell>
          <cell r="AG148">
            <v>718.15339614587106</v>
          </cell>
          <cell r="AH148">
            <v>755.46165865655553</v>
          </cell>
          <cell r="AI148">
            <v>394.21710150657401</v>
          </cell>
          <cell r="AJ148">
            <v>442.87447907868932</v>
          </cell>
          <cell r="AK148">
            <v>481.00238838918187</v>
          </cell>
          <cell r="AL148">
            <v>508.77606269943601</v>
          </cell>
          <cell r="AM148">
            <v>538.61438008727305</v>
          </cell>
          <cell r="AN148">
            <v>558.38386804453694</v>
          </cell>
          <cell r="AO148">
            <v>577.66115786680166</v>
          </cell>
          <cell r="AP148">
            <v>586.52357667226238</v>
          </cell>
          <cell r="AQ148">
            <v>587.99212457802378</v>
          </cell>
          <cell r="AR148">
            <v>627.55994478321622</v>
          </cell>
          <cell r="AS148">
            <v>688.21176255639068</v>
          </cell>
          <cell r="AT148">
            <v>626.14784868392201</v>
          </cell>
          <cell r="AU148">
            <v>255.98718229360946</v>
          </cell>
          <cell r="AV148">
            <v>271.46461272519798</v>
          </cell>
          <cell r="AW148">
            <v>332.20313803028637</v>
          </cell>
          <cell r="AX148">
            <v>328.53973629761504</v>
          </cell>
          <cell r="AY148">
            <v>352.67243864214367</v>
          </cell>
          <cell r="AZ148">
            <v>355.36620267525234</v>
          </cell>
          <cell r="BA148">
            <v>338.85878347787684</v>
          </cell>
          <cell r="BB148">
            <v>321.08874957107179</v>
          </cell>
          <cell r="BC148">
            <v>291.55346108797619</v>
          </cell>
          <cell r="BD148">
            <v>292.85016520370561</v>
          </cell>
          <cell r="BE148">
            <v>246.9275991948042</v>
          </cell>
          <cell r="BF148">
            <v>203.00482132802517</v>
          </cell>
          <cell r="BG148">
            <v>0</v>
          </cell>
          <cell r="BH148">
            <v>0</v>
          </cell>
          <cell r="BI148">
            <v>0</v>
          </cell>
          <cell r="BJ148">
            <v>0</v>
          </cell>
          <cell r="BK148">
            <v>0</v>
          </cell>
          <cell r="BL148">
            <v>0</v>
          </cell>
          <cell r="BM148">
            <v>0</v>
          </cell>
          <cell r="BN148">
            <v>0</v>
          </cell>
          <cell r="BO148">
            <v>0</v>
          </cell>
        </row>
        <row r="149">
          <cell r="C149" t="str">
            <v>8.25% Senior Notes due 6/30/20</v>
          </cell>
          <cell r="H149">
            <v>0</v>
          </cell>
          <cell r="I149">
            <v>0</v>
          </cell>
          <cell r="J149">
            <v>0</v>
          </cell>
          <cell r="K149">
            <v>0</v>
          </cell>
          <cell r="L149">
            <v>0</v>
          </cell>
          <cell r="M149">
            <v>750</v>
          </cell>
          <cell r="N149">
            <v>750</v>
          </cell>
          <cell r="O149">
            <v>750</v>
          </cell>
          <cell r="P149">
            <v>750</v>
          </cell>
          <cell r="Q149">
            <v>750</v>
          </cell>
          <cell r="R149">
            <v>750</v>
          </cell>
          <cell r="S149">
            <v>750</v>
          </cell>
          <cell r="T149">
            <v>750</v>
          </cell>
          <cell r="U149">
            <v>750</v>
          </cell>
          <cell r="V149">
            <v>750</v>
          </cell>
          <cell r="W149">
            <v>750</v>
          </cell>
          <cell r="X149">
            <v>750</v>
          </cell>
          <cell r="Y149">
            <v>750</v>
          </cell>
          <cell r="Z149">
            <v>750</v>
          </cell>
          <cell r="AA149">
            <v>750</v>
          </cell>
          <cell r="AB149">
            <v>750</v>
          </cell>
          <cell r="AC149">
            <v>750</v>
          </cell>
          <cell r="AD149">
            <v>750</v>
          </cell>
          <cell r="AE149">
            <v>750</v>
          </cell>
          <cell r="AF149">
            <v>750</v>
          </cell>
          <cell r="AG149">
            <v>750</v>
          </cell>
          <cell r="AH149">
            <v>750</v>
          </cell>
          <cell r="AI149">
            <v>750</v>
          </cell>
          <cell r="AJ149">
            <v>750</v>
          </cell>
          <cell r="AK149">
            <v>750</v>
          </cell>
          <cell r="AL149">
            <v>750</v>
          </cell>
          <cell r="AM149">
            <v>750</v>
          </cell>
          <cell r="AN149">
            <v>750</v>
          </cell>
          <cell r="AO149">
            <v>750</v>
          </cell>
          <cell r="AP149">
            <v>750</v>
          </cell>
          <cell r="AQ149">
            <v>750</v>
          </cell>
          <cell r="AR149">
            <v>750</v>
          </cell>
          <cell r="AS149">
            <v>750</v>
          </cell>
          <cell r="AT149">
            <v>750</v>
          </cell>
          <cell r="AU149">
            <v>750</v>
          </cell>
          <cell r="AV149">
            <v>750</v>
          </cell>
          <cell r="AW149">
            <v>750</v>
          </cell>
          <cell r="AX149">
            <v>750</v>
          </cell>
          <cell r="AY149">
            <v>750</v>
          </cell>
          <cell r="AZ149">
            <v>750</v>
          </cell>
          <cell r="BA149">
            <v>750</v>
          </cell>
          <cell r="BB149">
            <v>750</v>
          </cell>
          <cell r="BC149">
            <v>750</v>
          </cell>
          <cell r="BD149">
            <v>750</v>
          </cell>
          <cell r="BE149">
            <v>750</v>
          </cell>
          <cell r="BF149">
            <v>750</v>
          </cell>
          <cell r="BG149">
            <v>750</v>
          </cell>
          <cell r="BH149">
            <v>750</v>
          </cell>
          <cell r="BI149">
            <v>750</v>
          </cell>
          <cell r="BJ149">
            <v>750</v>
          </cell>
          <cell r="BK149">
            <v>750</v>
          </cell>
          <cell r="BL149">
            <v>750</v>
          </cell>
          <cell r="BM149">
            <v>750</v>
          </cell>
          <cell r="BN149">
            <v>750</v>
          </cell>
          <cell r="BO149">
            <v>750</v>
          </cell>
        </row>
        <row r="150">
          <cell r="C150" t="str">
            <v>8.00% Senior Covertible Notes due 2/8/17</v>
          </cell>
          <cell r="H150">
            <v>0</v>
          </cell>
          <cell r="I150">
            <v>250.49800044444444</v>
          </cell>
          <cell r="J150">
            <v>238.71388844444445</v>
          </cell>
          <cell r="K150">
            <v>241.3102578208844</v>
          </cell>
          <cell r="L150">
            <v>243.91922275614115</v>
          </cell>
          <cell r="M150">
            <v>246.54086750144424</v>
          </cell>
          <cell r="N150">
            <v>249.17527687157656</v>
          </cell>
          <cell r="O150">
            <v>251.82253624864393</v>
          </cell>
          <cell r="P150">
            <v>254.48273158587008</v>
          </cell>
          <cell r="Q150">
            <v>257.1559494114166</v>
          </cell>
          <cell r="R150">
            <v>259.84227683222872</v>
          </cell>
          <cell r="S150">
            <v>262.54180153790696</v>
          </cell>
          <cell r="T150">
            <v>265.25461180460422</v>
          </cell>
          <cell r="U150">
            <v>265.96794513793753</v>
          </cell>
          <cell r="V150">
            <v>266.6812784712709</v>
          </cell>
          <cell r="W150">
            <v>267.39461180460421</v>
          </cell>
          <cell r="X150">
            <v>268.10794513793758</v>
          </cell>
          <cell r="Y150">
            <v>268.82127847127089</v>
          </cell>
          <cell r="Z150">
            <v>269.5346118046042</v>
          </cell>
          <cell r="AA150">
            <v>270.24794513793756</v>
          </cell>
          <cell r="AB150">
            <v>270.96127847127087</v>
          </cell>
          <cell r="AC150">
            <v>271.67461180460424</v>
          </cell>
          <cell r="AD150">
            <v>272.38794513793755</v>
          </cell>
          <cell r="AE150">
            <v>273.10127847127092</v>
          </cell>
          <cell r="AF150">
            <v>273.81461180460423</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row>
        <row r="151">
          <cell r="C151" t="str">
            <v>8.25% Senior Notes due 2021</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400</v>
          </cell>
          <cell r="X151">
            <v>400</v>
          </cell>
          <cell r="Y151">
            <v>400</v>
          </cell>
          <cell r="Z151">
            <v>400</v>
          </cell>
          <cell r="AA151">
            <v>400</v>
          </cell>
          <cell r="AB151">
            <v>400</v>
          </cell>
          <cell r="AC151">
            <v>400</v>
          </cell>
          <cell r="AD151">
            <v>400</v>
          </cell>
          <cell r="AE151">
            <v>400</v>
          </cell>
          <cell r="AF151">
            <v>400</v>
          </cell>
          <cell r="AG151">
            <v>400</v>
          </cell>
          <cell r="AH151">
            <v>400</v>
          </cell>
          <cell r="AI151">
            <v>400</v>
          </cell>
          <cell r="AJ151">
            <v>400</v>
          </cell>
          <cell r="AK151">
            <v>400</v>
          </cell>
          <cell r="AL151">
            <v>400</v>
          </cell>
          <cell r="AM151">
            <v>400</v>
          </cell>
          <cell r="AN151">
            <v>400</v>
          </cell>
          <cell r="AO151">
            <v>400</v>
          </cell>
          <cell r="AP151">
            <v>400</v>
          </cell>
          <cell r="AQ151">
            <v>400</v>
          </cell>
          <cell r="AR151">
            <v>400</v>
          </cell>
          <cell r="AS151">
            <v>400</v>
          </cell>
          <cell r="AT151">
            <v>400</v>
          </cell>
          <cell r="AU151">
            <v>400</v>
          </cell>
          <cell r="AV151">
            <v>400</v>
          </cell>
          <cell r="AW151">
            <v>400</v>
          </cell>
          <cell r="AX151">
            <v>400</v>
          </cell>
          <cell r="AY151">
            <v>400</v>
          </cell>
          <cell r="AZ151">
            <v>400</v>
          </cell>
          <cell r="BA151">
            <v>400</v>
          </cell>
          <cell r="BB151">
            <v>400</v>
          </cell>
          <cell r="BC151">
            <v>400</v>
          </cell>
          <cell r="BD151">
            <v>400</v>
          </cell>
          <cell r="BE151">
            <v>400</v>
          </cell>
          <cell r="BF151">
            <v>400</v>
          </cell>
          <cell r="BG151">
            <v>400</v>
          </cell>
          <cell r="BH151">
            <v>400</v>
          </cell>
          <cell r="BI151">
            <v>400</v>
          </cell>
          <cell r="BJ151">
            <v>400</v>
          </cell>
          <cell r="BK151">
            <v>400</v>
          </cell>
          <cell r="BL151">
            <v>400</v>
          </cell>
          <cell r="BM151">
            <v>400</v>
          </cell>
          <cell r="BN151">
            <v>400</v>
          </cell>
          <cell r="BO151">
            <v>400</v>
          </cell>
        </row>
        <row r="152">
          <cell r="C152" t="str">
            <v>8.25% Senior Notes due 2022</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400</v>
          </cell>
          <cell r="AJ152">
            <v>400</v>
          </cell>
          <cell r="AK152">
            <v>400</v>
          </cell>
          <cell r="AL152">
            <v>400</v>
          </cell>
          <cell r="AM152">
            <v>400</v>
          </cell>
          <cell r="AN152">
            <v>400</v>
          </cell>
          <cell r="AO152">
            <v>400</v>
          </cell>
          <cell r="AP152">
            <v>400</v>
          </cell>
          <cell r="AQ152">
            <v>400</v>
          </cell>
          <cell r="AR152">
            <v>400</v>
          </cell>
          <cell r="AS152">
            <v>400</v>
          </cell>
          <cell r="AT152">
            <v>400</v>
          </cell>
          <cell r="AU152">
            <v>400</v>
          </cell>
          <cell r="AV152">
            <v>400</v>
          </cell>
          <cell r="AW152">
            <v>400</v>
          </cell>
          <cell r="AX152">
            <v>400</v>
          </cell>
          <cell r="AY152">
            <v>400</v>
          </cell>
          <cell r="AZ152">
            <v>400</v>
          </cell>
          <cell r="BA152">
            <v>400</v>
          </cell>
          <cell r="BB152">
            <v>400</v>
          </cell>
          <cell r="BC152">
            <v>400</v>
          </cell>
          <cell r="BD152">
            <v>400</v>
          </cell>
          <cell r="BE152">
            <v>400</v>
          </cell>
          <cell r="BF152">
            <v>400</v>
          </cell>
          <cell r="BG152">
            <v>400</v>
          </cell>
          <cell r="BH152">
            <v>400</v>
          </cell>
          <cell r="BI152">
            <v>400</v>
          </cell>
          <cell r="BJ152">
            <v>400</v>
          </cell>
          <cell r="BK152">
            <v>400</v>
          </cell>
          <cell r="BL152">
            <v>400</v>
          </cell>
          <cell r="BM152">
            <v>400</v>
          </cell>
          <cell r="BN152">
            <v>400</v>
          </cell>
          <cell r="BO152">
            <v>400</v>
          </cell>
        </row>
        <row r="153">
          <cell r="C153" t="str">
            <v>8.25% Senior Notes due 2023</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400</v>
          </cell>
          <cell r="AV153">
            <v>400</v>
          </cell>
          <cell r="AW153">
            <v>400</v>
          </cell>
          <cell r="AX153">
            <v>400</v>
          </cell>
          <cell r="AY153">
            <v>400</v>
          </cell>
          <cell r="AZ153">
            <v>400</v>
          </cell>
          <cell r="BA153">
            <v>400</v>
          </cell>
          <cell r="BB153">
            <v>400</v>
          </cell>
          <cell r="BC153">
            <v>400</v>
          </cell>
          <cell r="BD153">
            <v>400</v>
          </cell>
          <cell r="BE153">
            <v>400</v>
          </cell>
          <cell r="BF153">
            <v>400</v>
          </cell>
          <cell r="BG153">
            <v>400</v>
          </cell>
          <cell r="BH153">
            <v>400</v>
          </cell>
          <cell r="BI153">
            <v>400</v>
          </cell>
          <cell r="BJ153">
            <v>400</v>
          </cell>
          <cell r="BK153">
            <v>400</v>
          </cell>
          <cell r="BL153">
            <v>400</v>
          </cell>
          <cell r="BM153">
            <v>400</v>
          </cell>
          <cell r="BN153">
            <v>400</v>
          </cell>
          <cell r="BO153">
            <v>400</v>
          </cell>
        </row>
        <row r="154">
          <cell r="C154" t="str">
            <v>8.25% Senior Notes due 2024</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400</v>
          </cell>
          <cell r="BH154">
            <v>400</v>
          </cell>
          <cell r="BI154">
            <v>400</v>
          </cell>
          <cell r="BJ154">
            <v>400</v>
          </cell>
          <cell r="BK154">
            <v>400</v>
          </cell>
          <cell r="BL154">
            <v>400</v>
          </cell>
          <cell r="BM154">
            <v>400</v>
          </cell>
          <cell r="BN154">
            <v>400</v>
          </cell>
          <cell r="BO154">
            <v>400</v>
          </cell>
        </row>
        <row r="155">
          <cell r="C155" t="str">
            <v>Other Debt</v>
          </cell>
          <cell r="G155">
            <v>202</v>
          </cell>
          <cell r="H155">
            <v>208</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row>
        <row r="156">
          <cell r="C156" t="str">
            <v>Less: Long-Term Debt due in 1 Year</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row>
        <row r="157">
          <cell r="C157" t="str">
            <v>Total Long-Term Debt</v>
          </cell>
          <cell r="G157">
            <v>202</v>
          </cell>
          <cell r="H157">
            <v>208</v>
          </cell>
          <cell r="I157">
            <v>250.49800044444444</v>
          </cell>
          <cell r="J157">
            <v>238.71388844444445</v>
          </cell>
          <cell r="K157">
            <v>241.3102578208844</v>
          </cell>
          <cell r="L157">
            <v>243.91922275614115</v>
          </cell>
          <cell r="M157">
            <v>996.54086750144427</v>
          </cell>
          <cell r="N157">
            <v>999.17527687157656</v>
          </cell>
          <cell r="O157">
            <v>1145.735766520849</v>
          </cell>
          <cell r="P157">
            <v>1293.5944897127636</v>
          </cell>
          <cell r="Q157">
            <v>1379.3248295975727</v>
          </cell>
          <cell r="R157">
            <v>1486.0024276348629</v>
          </cell>
          <cell r="S157">
            <v>1273.1052219334626</v>
          </cell>
          <cell r="T157">
            <v>1345.2889641258944</v>
          </cell>
          <cell r="U157">
            <v>1418.6161424719703</v>
          </cell>
          <cell r="V157">
            <v>1497.6786833062995</v>
          </cell>
          <cell r="W157">
            <v>1572.1152435117137</v>
          </cell>
          <cell r="X157">
            <v>1657.4300107779297</v>
          </cell>
          <cell r="Y157">
            <v>1721.7323802117389</v>
          </cell>
          <cell r="Z157">
            <v>1777.0070310859064</v>
          </cell>
          <cell r="AA157">
            <v>1841.695453299752</v>
          </cell>
          <cell r="AB157">
            <v>1897.6131010845597</v>
          </cell>
          <cell r="AC157">
            <v>1955.2351346096527</v>
          </cell>
          <cell r="AD157">
            <v>2010.677104655475</v>
          </cell>
          <cell r="AE157">
            <v>2058.0011519943728</v>
          </cell>
          <cell r="AF157">
            <v>2105.5052056763416</v>
          </cell>
          <cell r="AG157">
            <v>1868.1533961458711</v>
          </cell>
          <cell r="AH157">
            <v>1905.4616586565555</v>
          </cell>
          <cell r="AI157">
            <v>1944.217101506574</v>
          </cell>
          <cell r="AJ157">
            <v>1992.8744790786893</v>
          </cell>
          <cell r="AK157">
            <v>2031.0023883891818</v>
          </cell>
          <cell r="AL157">
            <v>2058.7760626994359</v>
          </cell>
          <cell r="AM157">
            <v>2088.6143800872733</v>
          </cell>
          <cell r="AN157">
            <v>2108.3838680445369</v>
          </cell>
          <cell r="AO157">
            <v>2127.6611578668017</v>
          </cell>
          <cell r="AP157">
            <v>2136.5235766722626</v>
          </cell>
          <cell r="AQ157">
            <v>2137.9921245780238</v>
          </cell>
          <cell r="AR157">
            <v>2177.5599447832165</v>
          </cell>
          <cell r="AS157">
            <v>2238.2117625563906</v>
          </cell>
          <cell r="AT157">
            <v>2176.1478486839219</v>
          </cell>
          <cell r="AU157">
            <v>2205.9871822936093</v>
          </cell>
          <cell r="AV157">
            <v>2221.4646127251981</v>
          </cell>
          <cell r="AW157">
            <v>2282.2031380302865</v>
          </cell>
          <cell r="AX157">
            <v>2278.539736297615</v>
          </cell>
          <cell r="AY157">
            <v>2302.6724386421438</v>
          </cell>
          <cell r="AZ157">
            <v>2305.3662026752522</v>
          </cell>
          <cell r="BA157">
            <v>2288.8587834778768</v>
          </cell>
          <cell r="BB157">
            <v>2271.0887495710717</v>
          </cell>
          <cell r="BC157">
            <v>2241.5534610879763</v>
          </cell>
          <cell r="BD157">
            <v>2242.8501652037057</v>
          </cell>
          <cell r="BE157">
            <v>2196.9275991948043</v>
          </cell>
          <cell r="BF157">
            <v>2153.0048213280252</v>
          </cell>
          <cell r="BG157">
            <v>2350</v>
          </cell>
          <cell r="BH157">
            <v>2350</v>
          </cell>
          <cell r="BI157">
            <v>2350</v>
          </cell>
          <cell r="BJ157">
            <v>2350</v>
          </cell>
          <cell r="BK157">
            <v>2350</v>
          </cell>
          <cell r="BL157">
            <v>2350</v>
          </cell>
          <cell r="BM157">
            <v>2350</v>
          </cell>
          <cell r="BN157">
            <v>2350</v>
          </cell>
          <cell r="BO157">
            <v>2350</v>
          </cell>
        </row>
        <row r="159">
          <cell r="C159" t="str">
            <v>Derivative Liabilities</v>
          </cell>
          <cell r="G159">
            <v>0.80500000000000005</v>
          </cell>
          <cell r="H159">
            <v>0.80500000000000005</v>
          </cell>
          <cell r="I159">
            <v>0.55200000000000005</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row>
        <row r="160">
          <cell r="C160" t="str">
            <v>Asset Retirement Obligations</v>
          </cell>
          <cell r="G160">
            <v>32.703000000000003</v>
          </cell>
          <cell r="H160">
            <v>32.835000000000001</v>
          </cell>
          <cell r="I160">
            <v>32.984999999999999</v>
          </cell>
          <cell r="J160">
            <v>33.152000000000001</v>
          </cell>
          <cell r="K160">
            <v>33.152000000000001</v>
          </cell>
          <cell r="L160">
            <v>33.152000000000001</v>
          </cell>
          <cell r="M160">
            <v>33.152000000000001</v>
          </cell>
          <cell r="N160">
            <v>33.152000000000001</v>
          </cell>
          <cell r="O160">
            <v>33.152000000000001</v>
          </cell>
          <cell r="P160">
            <v>33.152000000000001</v>
          </cell>
          <cell r="Q160">
            <v>33.152000000000001</v>
          </cell>
          <cell r="R160">
            <v>33.152000000000001</v>
          </cell>
          <cell r="S160">
            <v>33.152000000000001</v>
          </cell>
          <cell r="T160">
            <v>33.152000000000001</v>
          </cell>
          <cell r="U160">
            <v>33.152000000000001</v>
          </cell>
          <cell r="V160">
            <v>33.152000000000001</v>
          </cell>
          <cell r="W160">
            <v>33.152000000000001</v>
          </cell>
          <cell r="X160">
            <v>33.152000000000001</v>
          </cell>
          <cell r="Y160">
            <v>33.152000000000001</v>
          </cell>
          <cell r="Z160">
            <v>33.152000000000001</v>
          </cell>
          <cell r="AA160">
            <v>33.152000000000001</v>
          </cell>
          <cell r="AB160">
            <v>33.152000000000001</v>
          </cell>
          <cell r="AC160">
            <v>33.152000000000001</v>
          </cell>
          <cell r="AD160">
            <v>33.152000000000001</v>
          </cell>
          <cell r="AE160">
            <v>33.152000000000001</v>
          </cell>
          <cell r="AF160">
            <v>33.152000000000001</v>
          </cell>
          <cell r="AG160">
            <v>33.152000000000001</v>
          </cell>
          <cell r="AH160">
            <v>33.152000000000001</v>
          </cell>
          <cell r="AI160">
            <v>33.152000000000001</v>
          </cell>
          <cell r="AJ160">
            <v>33.152000000000001</v>
          </cell>
          <cell r="AK160">
            <v>33.152000000000001</v>
          </cell>
          <cell r="AL160">
            <v>33.152000000000001</v>
          </cell>
          <cell r="AM160">
            <v>33.152000000000001</v>
          </cell>
          <cell r="AN160">
            <v>33.152000000000001</v>
          </cell>
          <cell r="AO160">
            <v>33.152000000000001</v>
          </cell>
          <cell r="AP160">
            <v>33.152000000000001</v>
          </cell>
          <cell r="AQ160">
            <v>33.152000000000001</v>
          </cell>
          <cell r="AR160">
            <v>33.152000000000001</v>
          </cell>
          <cell r="AS160">
            <v>33.152000000000001</v>
          </cell>
          <cell r="AT160">
            <v>33.152000000000001</v>
          </cell>
          <cell r="AU160">
            <v>33.152000000000001</v>
          </cell>
          <cell r="AV160">
            <v>33.152000000000001</v>
          </cell>
          <cell r="AW160">
            <v>33.152000000000001</v>
          </cell>
          <cell r="AX160">
            <v>33.152000000000001</v>
          </cell>
          <cell r="AY160">
            <v>33.152000000000001</v>
          </cell>
          <cell r="AZ160">
            <v>33.152000000000001</v>
          </cell>
          <cell r="BA160">
            <v>33.152000000000001</v>
          </cell>
          <cell r="BB160">
            <v>33.152000000000001</v>
          </cell>
          <cell r="BC160">
            <v>33.152000000000001</v>
          </cell>
          <cell r="BD160">
            <v>33.152000000000001</v>
          </cell>
          <cell r="BE160">
            <v>33.152000000000001</v>
          </cell>
          <cell r="BF160">
            <v>33.152000000000001</v>
          </cell>
          <cell r="BG160">
            <v>33.152000000000001</v>
          </cell>
          <cell r="BH160">
            <v>33.152000000000001</v>
          </cell>
          <cell r="BI160">
            <v>33.152000000000001</v>
          </cell>
          <cell r="BJ160">
            <v>33.152000000000001</v>
          </cell>
          <cell r="BK160">
            <v>33.152000000000001</v>
          </cell>
          <cell r="BL160">
            <v>33.152000000000001</v>
          </cell>
          <cell r="BM160">
            <v>33.152000000000001</v>
          </cell>
          <cell r="BN160">
            <v>33.152000000000001</v>
          </cell>
          <cell r="BO160">
            <v>33.152000000000001</v>
          </cell>
        </row>
        <row r="161">
          <cell r="C161" t="str">
            <v>Other Long-Term Liabilities</v>
          </cell>
          <cell r="G161">
            <v>0.01</v>
          </cell>
          <cell r="H161">
            <v>0.01</v>
          </cell>
          <cell r="I161">
            <v>0.01</v>
          </cell>
          <cell r="J161">
            <v>0.81740611111105321</v>
          </cell>
          <cell r="K161">
            <v>0.81740611111105321</v>
          </cell>
          <cell r="L161">
            <v>0.81740611111105321</v>
          </cell>
          <cell r="M161">
            <v>0.81740611111105321</v>
          </cell>
          <cell r="N161">
            <v>0.81740611111105321</v>
          </cell>
          <cell r="O161">
            <v>0.81740611111105321</v>
          </cell>
          <cell r="P161">
            <v>0.81740611111105321</v>
          </cell>
          <cell r="Q161">
            <v>0.81740611111105321</v>
          </cell>
          <cell r="R161">
            <v>0.81740611111105321</v>
          </cell>
          <cell r="S161">
            <v>0.81740611111105321</v>
          </cell>
          <cell r="T161">
            <v>0.81740611111105321</v>
          </cell>
          <cell r="U161">
            <v>0.81740611111105321</v>
          </cell>
          <cell r="V161">
            <v>0.81740611111105321</v>
          </cell>
          <cell r="W161">
            <v>0.81740611111105321</v>
          </cell>
          <cell r="X161">
            <v>0.81740611111105321</v>
          </cell>
          <cell r="Y161">
            <v>0.81740611111105321</v>
          </cell>
          <cell r="Z161">
            <v>0.81740611111105321</v>
          </cell>
          <cell r="AA161">
            <v>0.81740611111105321</v>
          </cell>
          <cell r="AB161">
            <v>0.81740611111105321</v>
          </cell>
          <cell r="AC161">
            <v>0.81740611111105321</v>
          </cell>
          <cell r="AD161">
            <v>0.81740611111105321</v>
          </cell>
          <cell r="AE161">
            <v>0.81740611111105321</v>
          </cell>
          <cell r="AF161">
            <v>0.81740611111105321</v>
          </cell>
          <cell r="AG161">
            <v>0.81740611111105321</v>
          </cell>
          <cell r="AH161">
            <v>0.81740611111105321</v>
          </cell>
          <cell r="AI161">
            <v>0.81740611111105321</v>
          </cell>
          <cell r="AJ161">
            <v>0.81740611111105321</v>
          </cell>
          <cell r="AK161">
            <v>0.81740611111105321</v>
          </cell>
          <cell r="AL161">
            <v>0.81740611111105321</v>
          </cell>
          <cell r="AM161">
            <v>0.81740611111105321</v>
          </cell>
          <cell r="AN161">
            <v>0.81740611111105321</v>
          </cell>
          <cell r="AO161">
            <v>0.81740611111105321</v>
          </cell>
          <cell r="AP161">
            <v>0.81740611111105321</v>
          </cell>
          <cell r="AQ161">
            <v>0.81740611111105321</v>
          </cell>
          <cell r="AR161">
            <v>0.81740611111105321</v>
          </cell>
          <cell r="AS161">
            <v>0.81740611111105321</v>
          </cell>
          <cell r="AT161">
            <v>0.81740611111105321</v>
          </cell>
          <cell r="AU161">
            <v>0.81740611111105321</v>
          </cell>
          <cell r="AV161">
            <v>0.81740611111105321</v>
          </cell>
          <cell r="AW161">
            <v>0.81740611111105321</v>
          </cell>
          <cell r="AX161">
            <v>0.81740611111105321</v>
          </cell>
          <cell r="AY161">
            <v>0.81740611111105321</v>
          </cell>
          <cell r="AZ161">
            <v>0.81740611111105321</v>
          </cell>
          <cell r="BA161">
            <v>0.81740611111105321</v>
          </cell>
          <cell r="BB161">
            <v>0.81740611111105321</v>
          </cell>
          <cell r="BC161">
            <v>0.81740611111105321</v>
          </cell>
          <cell r="BD161">
            <v>0.81740611111105321</v>
          </cell>
          <cell r="BE161">
            <v>0.81740611111105321</v>
          </cell>
          <cell r="BF161">
            <v>0.81740611111105321</v>
          </cell>
          <cell r="BG161">
            <v>0.81740611111105321</v>
          </cell>
          <cell r="BH161">
            <v>0.81740611111105321</v>
          </cell>
          <cell r="BI161">
            <v>0.81740611111105321</v>
          </cell>
          <cell r="BJ161">
            <v>0.81740611111105321</v>
          </cell>
          <cell r="BK161">
            <v>0.81740611111105321</v>
          </cell>
          <cell r="BL161">
            <v>0.81740611111105321</v>
          </cell>
          <cell r="BM161">
            <v>0.81740611111105321</v>
          </cell>
          <cell r="BN161">
            <v>0.81740611111105321</v>
          </cell>
          <cell r="BO161">
            <v>0.81740611111105321</v>
          </cell>
        </row>
        <row r="163">
          <cell r="C163" t="str">
            <v xml:space="preserve">Total Liabilities </v>
          </cell>
          <cell r="G163">
            <v>265.10199999999998</v>
          </cell>
          <cell r="H163">
            <v>268.995</v>
          </cell>
          <cell r="I163">
            <v>306.83800044444445</v>
          </cell>
          <cell r="J163">
            <v>296.56229455555552</v>
          </cell>
          <cell r="K163">
            <v>299.15866393199548</v>
          </cell>
          <cell r="L163">
            <v>301.7676288672522</v>
          </cell>
          <cell r="M163">
            <v>1054.3892736125551</v>
          </cell>
          <cell r="N163">
            <v>1057.0236829826874</v>
          </cell>
          <cell r="O163">
            <v>1203.58417263196</v>
          </cell>
          <cell r="P163">
            <v>1351.4428958238746</v>
          </cell>
          <cell r="Q163">
            <v>1437.1732357086837</v>
          </cell>
          <cell r="R163">
            <v>1543.8508337459739</v>
          </cell>
          <cell r="S163">
            <v>1330.9536280445736</v>
          </cell>
          <cell r="T163">
            <v>1403.1373702370054</v>
          </cell>
          <cell r="U163">
            <v>1476.4645485830813</v>
          </cell>
          <cell r="V163">
            <v>1555.5270894174105</v>
          </cell>
          <cell r="W163">
            <v>1629.9636496228247</v>
          </cell>
          <cell r="X163">
            <v>1715.2784168890407</v>
          </cell>
          <cell r="Y163">
            <v>1779.5807863228499</v>
          </cell>
          <cell r="Z163">
            <v>1834.8554371970174</v>
          </cell>
          <cell r="AA163">
            <v>1899.543859410863</v>
          </cell>
          <cell r="AB163">
            <v>1955.4615071956707</v>
          </cell>
          <cell r="AC163">
            <v>2013.0835407207637</v>
          </cell>
          <cell r="AD163">
            <v>2068.5255107665862</v>
          </cell>
          <cell r="AE163">
            <v>2115.849558105484</v>
          </cell>
          <cell r="AF163">
            <v>2163.3536117874528</v>
          </cell>
          <cell r="AG163">
            <v>1926.001802256982</v>
          </cell>
          <cell r="AH163">
            <v>1963.3100647676665</v>
          </cell>
          <cell r="AI163">
            <v>2002.0655076176849</v>
          </cell>
          <cell r="AJ163">
            <v>2050.7228851898003</v>
          </cell>
          <cell r="AK163">
            <v>2088.850794500293</v>
          </cell>
          <cell r="AL163">
            <v>2116.6244688105471</v>
          </cell>
          <cell r="AM163">
            <v>2146.4627861983845</v>
          </cell>
          <cell r="AN163">
            <v>2166.2322741556482</v>
          </cell>
          <cell r="AO163">
            <v>2185.5095639779129</v>
          </cell>
          <cell r="AP163">
            <v>2194.3719827833738</v>
          </cell>
          <cell r="AQ163">
            <v>2195.840530689135</v>
          </cell>
          <cell r="AR163">
            <v>2235.4083508943277</v>
          </cell>
          <cell r="AS163">
            <v>2296.0601686675018</v>
          </cell>
          <cell r="AT163">
            <v>2233.9962547950331</v>
          </cell>
          <cell r="AU163">
            <v>2263.8355884047205</v>
          </cell>
          <cell r="AV163">
            <v>2279.3130188363093</v>
          </cell>
          <cell r="AW163">
            <v>2340.0515441413977</v>
          </cell>
          <cell r="AX163">
            <v>2336.3881424087263</v>
          </cell>
          <cell r="AY163">
            <v>2360.520844753255</v>
          </cell>
          <cell r="AZ163">
            <v>2363.2146087863634</v>
          </cell>
          <cell r="BA163">
            <v>2346.7071895889881</v>
          </cell>
          <cell r="BB163">
            <v>2328.9371556821829</v>
          </cell>
          <cell r="BC163">
            <v>2299.4018671990875</v>
          </cell>
          <cell r="BD163">
            <v>2300.6985713148169</v>
          </cell>
          <cell r="BE163">
            <v>2254.7760053059155</v>
          </cell>
          <cell r="BF163">
            <v>2210.8532274391364</v>
          </cell>
          <cell r="BG163">
            <v>2407.8484061111112</v>
          </cell>
          <cell r="BH163">
            <v>2407.8484061111112</v>
          </cell>
          <cell r="BI163">
            <v>2407.8484061111112</v>
          </cell>
          <cell r="BJ163">
            <v>2407.8484061111112</v>
          </cell>
          <cell r="BK163">
            <v>2407.8484061111112</v>
          </cell>
          <cell r="BL163">
            <v>2407.8484061111112</v>
          </cell>
          <cell r="BM163">
            <v>2407.8484061111112</v>
          </cell>
          <cell r="BN163">
            <v>2407.8484061111112</v>
          </cell>
          <cell r="BO163">
            <v>2407.8484061111112</v>
          </cell>
        </row>
        <row r="165">
          <cell r="C165" t="str">
            <v>Common Stock</v>
          </cell>
          <cell r="G165">
            <v>7.92E-3</v>
          </cell>
          <cell r="H165">
            <v>9.9733333333333323E-3</v>
          </cell>
          <cell r="I165">
            <v>9.9733333333333323E-3</v>
          </cell>
          <cell r="J165">
            <v>0.01</v>
          </cell>
          <cell r="K165">
            <v>0.01</v>
          </cell>
          <cell r="L165">
            <v>0.01</v>
          </cell>
          <cell r="M165">
            <v>0.01</v>
          </cell>
          <cell r="N165">
            <v>0.01</v>
          </cell>
          <cell r="O165">
            <v>0.01</v>
          </cell>
          <cell r="P165">
            <v>0.01</v>
          </cell>
          <cell r="Q165">
            <v>0.01</v>
          </cell>
          <cell r="R165">
            <v>0.01</v>
          </cell>
          <cell r="S165">
            <v>0.01</v>
          </cell>
          <cell r="T165">
            <v>0.01</v>
          </cell>
          <cell r="U165">
            <v>0.01</v>
          </cell>
          <cell r="V165">
            <v>0.01</v>
          </cell>
          <cell r="W165">
            <v>0.01</v>
          </cell>
          <cell r="X165">
            <v>0.01</v>
          </cell>
          <cell r="Y165">
            <v>0.01</v>
          </cell>
          <cell r="Z165">
            <v>0.01</v>
          </cell>
          <cell r="AA165">
            <v>0.01</v>
          </cell>
          <cell r="AB165">
            <v>0.01</v>
          </cell>
          <cell r="AC165">
            <v>0.01</v>
          </cell>
          <cell r="AD165">
            <v>0.01</v>
          </cell>
          <cell r="AE165">
            <v>0.01</v>
          </cell>
          <cell r="AF165">
            <v>0.01</v>
          </cell>
          <cell r="AG165">
            <v>0.01</v>
          </cell>
          <cell r="AH165">
            <v>0.01</v>
          </cell>
          <cell r="AI165">
            <v>0.01</v>
          </cell>
          <cell r="AJ165">
            <v>0.01</v>
          </cell>
          <cell r="AK165">
            <v>0.01</v>
          </cell>
          <cell r="AL165">
            <v>0.01</v>
          </cell>
          <cell r="AM165">
            <v>0.01</v>
          </cell>
          <cell r="AN165">
            <v>0.01</v>
          </cell>
          <cell r="AO165">
            <v>0.01</v>
          </cell>
          <cell r="AP165">
            <v>0.01</v>
          </cell>
          <cell r="AQ165">
            <v>0.01</v>
          </cell>
          <cell r="AR165">
            <v>0.01</v>
          </cell>
          <cell r="AS165">
            <v>0.01</v>
          </cell>
          <cell r="AT165">
            <v>0.01</v>
          </cell>
          <cell r="AU165">
            <v>0.01</v>
          </cell>
          <cell r="AV165">
            <v>0.01</v>
          </cell>
          <cell r="AW165">
            <v>0.01</v>
          </cell>
          <cell r="AX165">
            <v>0.01</v>
          </cell>
          <cell r="AY165">
            <v>0.01</v>
          </cell>
          <cell r="AZ165">
            <v>0.01</v>
          </cell>
          <cell r="BA165">
            <v>0.01</v>
          </cell>
          <cell r="BB165">
            <v>0.01</v>
          </cell>
          <cell r="BC165">
            <v>0.01</v>
          </cell>
          <cell r="BD165">
            <v>0.01</v>
          </cell>
          <cell r="BE165">
            <v>0.01</v>
          </cell>
          <cell r="BF165">
            <v>0.01</v>
          </cell>
          <cell r="BG165">
            <v>0.01</v>
          </cell>
          <cell r="BH165">
            <v>0.01</v>
          </cell>
          <cell r="BI165">
            <v>0.01</v>
          </cell>
          <cell r="BJ165">
            <v>0.01</v>
          </cell>
          <cell r="BK165">
            <v>0.01</v>
          </cell>
          <cell r="BL165">
            <v>0.01</v>
          </cell>
          <cell r="BM165">
            <v>0.01</v>
          </cell>
          <cell r="BN165">
            <v>0.01</v>
          </cell>
          <cell r="BO165">
            <v>0.01</v>
          </cell>
        </row>
        <row r="166">
          <cell r="C166" t="str">
            <v>Additional Paid-in-Capital</v>
          </cell>
          <cell r="G166">
            <v>229.41399999999999</v>
          </cell>
          <cell r="H166">
            <v>524.25166666599989</v>
          </cell>
          <cell r="I166">
            <v>912.31880024989982</v>
          </cell>
          <cell r="J166">
            <v>633.56100000000004</v>
          </cell>
          <cell r="K166">
            <v>633.82844160680941</v>
          </cell>
          <cell r="L166">
            <v>634.144331188823</v>
          </cell>
          <cell r="M166">
            <v>634.42007709733218</v>
          </cell>
          <cell r="N166">
            <v>861.9104813503593</v>
          </cell>
          <cell r="O166">
            <v>1426.7221741077501</v>
          </cell>
          <cell r="P166">
            <v>1425.2812114193318</v>
          </cell>
          <cell r="Q166">
            <v>1427.0170440721129</v>
          </cell>
          <cell r="R166">
            <v>1428.9306595806377</v>
          </cell>
          <cell r="S166">
            <v>1431.0376410007107</v>
          </cell>
          <cell r="T166">
            <v>1433.3614244338889</v>
          </cell>
          <cell r="U166">
            <v>1435.8803946567227</v>
          </cell>
          <cell r="V166">
            <v>1438.6535529910359</v>
          </cell>
          <cell r="W166">
            <v>1441.7611749857188</v>
          </cell>
          <cell r="X166">
            <v>1445.2527940963419</v>
          </cell>
          <cell r="Y166">
            <v>1448.9712707572387</v>
          </cell>
          <cell r="Z166">
            <v>1452.9332255019237</v>
          </cell>
          <cell r="AA166">
            <v>1457.3120284437123</v>
          </cell>
          <cell r="AB166">
            <v>1461.8908448281632</v>
          </cell>
          <cell r="AC166">
            <v>1466.7042812915872</v>
          </cell>
          <cell r="AD166">
            <v>1471.7522547413946</v>
          </cell>
          <cell r="AE166">
            <v>1477.1056874335236</v>
          </cell>
          <cell r="AF166">
            <v>1482.7471486064153</v>
          </cell>
          <cell r="AG166">
            <v>1762.4718333637061</v>
          </cell>
          <cell r="AH166">
            <v>1768.6870705088556</v>
          </cell>
          <cell r="AI166">
            <v>1775.2599224159899</v>
          </cell>
          <cell r="AJ166">
            <v>1782.2489651564802</v>
          </cell>
          <cell r="AK166">
            <v>1789.5548267105928</v>
          </cell>
          <cell r="AL166">
            <v>1797.1905746818154</v>
          </cell>
          <cell r="AM166">
            <v>1805.1418276837405</v>
          </cell>
          <cell r="AN166">
            <v>1813.358411682786</v>
          </cell>
          <cell r="AO166">
            <v>1821.8664076707134</v>
          </cell>
          <cell r="AP166">
            <v>1830.7210022472441</v>
          </cell>
          <cell r="AQ166">
            <v>1839.9147395045347</v>
          </cell>
          <cell r="AR166">
            <v>1849.1093090221507</v>
          </cell>
          <cell r="AS166">
            <v>1859.0305112457456</v>
          </cell>
          <cell r="AT166">
            <v>1868.677866895139</v>
          </cell>
          <cell r="AU166">
            <v>1878.8088923468599</v>
          </cell>
          <cell r="AV166">
            <v>1889.412670138671</v>
          </cell>
          <cell r="AW166">
            <v>1900.84713741561</v>
          </cell>
          <cell r="AX166">
            <v>1912.5804160623193</v>
          </cell>
          <cell r="AY166">
            <v>1924.7848043167394</v>
          </cell>
          <cell r="AZ166">
            <v>1937.3558112559742</v>
          </cell>
          <cell r="BA166">
            <v>1950.1893275766176</v>
          </cell>
          <cell r="BB166">
            <v>1963.5118807343604</v>
          </cell>
          <cell r="BC166">
            <v>1977.0648451517286</v>
          </cell>
          <cell r="BD166">
            <v>1991.0890108557812</v>
          </cell>
          <cell r="BE166">
            <v>2005.3437642459392</v>
          </cell>
          <cell r="BF166">
            <v>2019.8355060000363</v>
          </cell>
          <cell r="BG166">
            <v>2034.557886504625</v>
          </cell>
          <cell r="BH166">
            <v>2049.527085636299</v>
          </cell>
          <cell r="BI166">
            <v>2064.7972972414582</v>
          </cell>
          <cell r="BJ166">
            <v>2080.287116282223</v>
          </cell>
          <cell r="BK166">
            <v>2095.9815182494754</v>
          </cell>
          <cell r="BL166">
            <v>2111.8862347601862</v>
          </cell>
          <cell r="BM166">
            <v>2127.9958588654276</v>
          </cell>
          <cell r="BN166">
            <v>2144.2956597687526</v>
          </cell>
          <cell r="BO166">
            <v>2160.7933646011938</v>
          </cell>
        </row>
        <row r="167">
          <cell r="C167" t="str">
            <v>Treasury Stock</v>
          </cell>
          <cell r="G167">
            <v>-7.1589999999999998</v>
          </cell>
          <cell r="H167">
            <v>-7.1589999999999998</v>
          </cell>
          <cell r="I167">
            <v>-8.9860000000000007</v>
          </cell>
          <cell r="J167">
            <v>-9.298</v>
          </cell>
          <cell r="K167">
            <v>-9.298</v>
          </cell>
          <cell r="L167">
            <v>-9.298</v>
          </cell>
          <cell r="M167">
            <v>-9.298</v>
          </cell>
          <cell r="N167">
            <v>-9.298</v>
          </cell>
          <cell r="O167">
            <v>-9.298</v>
          </cell>
          <cell r="P167">
            <v>-9.298</v>
          </cell>
          <cell r="Q167">
            <v>-9.298</v>
          </cell>
          <cell r="R167">
            <v>-9.298</v>
          </cell>
          <cell r="S167">
            <v>-9.298</v>
          </cell>
          <cell r="T167">
            <v>-9.298</v>
          </cell>
          <cell r="U167">
            <v>-9.298</v>
          </cell>
          <cell r="V167">
            <v>-9.298</v>
          </cell>
          <cell r="W167">
            <v>-9.298</v>
          </cell>
          <cell r="X167">
            <v>-9.298</v>
          </cell>
          <cell r="Y167">
            <v>-9.298</v>
          </cell>
          <cell r="Z167">
            <v>-9.298</v>
          </cell>
          <cell r="AA167">
            <v>-9.298</v>
          </cell>
          <cell r="AB167">
            <v>-9.298</v>
          </cell>
          <cell r="AC167">
            <v>-9.298</v>
          </cell>
          <cell r="AD167">
            <v>-9.298</v>
          </cell>
          <cell r="AE167">
            <v>-9.298</v>
          </cell>
          <cell r="AF167">
            <v>-9.298</v>
          </cell>
          <cell r="AG167">
            <v>-9.298</v>
          </cell>
          <cell r="AH167">
            <v>-9.298</v>
          </cell>
          <cell r="AI167">
            <v>-9.298</v>
          </cell>
          <cell r="AJ167">
            <v>-9.298</v>
          </cell>
          <cell r="AK167">
            <v>-9.298</v>
          </cell>
          <cell r="AL167">
            <v>-9.298</v>
          </cell>
          <cell r="AM167">
            <v>-9.298</v>
          </cell>
          <cell r="AN167">
            <v>-9.298</v>
          </cell>
          <cell r="AO167">
            <v>-9.298</v>
          </cell>
          <cell r="AP167">
            <v>-9.298</v>
          </cell>
          <cell r="AQ167">
            <v>-9.298</v>
          </cell>
          <cell r="AR167">
            <v>-9.298</v>
          </cell>
          <cell r="AS167">
            <v>-9.298</v>
          </cell>
          <cell r="AT167">
            <v>-9.298</v>
          </cell>
          <cell r="AU167">
            <v>-9.298</v>
          </cell>
          <cell r="AV167">
            <v>-9.298</v>
          </cell>
          <cell r="AW167">
            <v>-9.298</v>
          </cell>
          <cell r="AX167">
            <v>-9.298</v>
          </cell>
          <cell r="AY167">
            <v>-9.298</v>
          </cell>
          <cell r="AZ167">
            <v>-9.298</v>
          </cell>
          <cell r="BA167">
            <v>-9.298</v>
          </cell>
          <cell r="BB167">
            <v>-9.298</v>
          </cell>
          <cell r="BC167">
            <v>-9.298</v>
          </cell>
          <cell r="BD167">
            <v>-9.298</v>
          </cell>
          <cell r="BE167">
            <v>-9.298</v>
          </cell>
          <cell r="BF167">
            <v>-9.298</v>
          </cell>
          <cell r="BG167">
            <v>-9.298</v>
          </cell>
          <cell r="BH167">
            <v>-9.298</v>
          </cell>
          <cell r="BI167">
            <v>-9.298</v>
          </cell>
          <cell r="BJ167">
            <v>-9.298</v>
          </cell>
          <cell r="BK167">
            <v>-9.298</v>
          </cell>
          <cell r="BL167">
            <v>-9.298</v>
          </cell>
          <cell r="BM167">
            <v>-9.298</v>
          </cell>
          <cell r="BN167">
            <v>-9.298</v>
          </cell>
          <cell r="BO167">
            <v>-9.298</v>
          </cell>
        </row>
        <row r="168">
          <cell r="C168" t="str">
            <v>Accumulated Deficit / Retained Earnings</v>
          </cell>
          <cell r="G168">
            <v>-219.82292000000001</v>
          </cell>
          <cell r="H168">
            <v>-514.30478699933326</v>
          </cell>
          <cell r="I168">
            <v>-614.86743047212212</v>
          </cell>
          <cell r="J168">
            <v>-249.63200000000001</v>
          </cell>
          <cell r="K168">
            <v>-254.42595910310189</v>
          </cell>
          <cell r="L168">
            <v>-257.93960029826206</v>
          </cell>
          <cell r="M168">
            <v>-265.93481169069321</v>
          </cell>
          <cell r="N168">
            <v>-270.24833648426522</v>
          </cell>
          <cell r="O168">
            <v>-265.77293989820015</v>
          </cell>
          <cell r="P168">
            <v>-258.99321962195967</v>
          </cell>
          <cell r="Q168">
            <v>-249.90827564193319</v>
          </cell>
          <cell r="R168">
            <v>-237.892755503459</v>
          </cell>
          <cell r="S168">
            <v>-222.11259999737592</v>
          </cell>
          <cell r="T168">
            <v>-203.379525490649</v>
          </cell>
          <cell r="U168">
            <v>-180.95714572862573</v>
          </cell>
          <cell r="V168">
            <v>-154.43803338120941</v>
          </cell>
          <cell r="W168">
            <v>-124.21407183220043</v>
          </cell>
          <cell r="X168">
            <v>-89.940532944979594</v>
          </cell>
          <cell r="Y168">
            <v>-52.176168151088497</v>
          </cell>
          <cell r="Z168">
            <v>-10.699472016036552</v>
          </cell>
          <cell r="AA168">
            <v>34.852189551152108</v>
          </cell>
          <cell r="AB168">
            <v>83.200483392390353</v>
          </cell>
          <cell r="AC168">
            <v>134.92549031868373</v>
          </cell>
          <cell r="AD168">
            <v>189.89676735480043</v>
          </cell>
          <cell r="AE168">
            <v>246.28840962750706</v>
          </cell>
          <cell r="AF168">
            <v>308.89771329144992</v>
          </cell>
          <cell r="AG168">
            <v>377.44805904614873</v>
          </cell>
          <cell r="AH168">
            <v>449.11768311101866</v>
          </cell>
          <cell r="AI168">
            <v>524.05313710137909</v>
          </cell>
          <cell r="AJ168">
            <v>603.92767168107491</v>
          </cell>
          <cell r="AK168">
            <v>688.40198163765626</v>
          </cell>
          <cell r="AL168">
            <v>777.59749917626709</v>
          </cell>
          <cell r="AM168">
            <v>871.07131839469764</v>
          </cell>
          <cell r="AN168">
            <v>968.2765734771906</v>
          </cell>
          <cell r="AO168">
            <v>1069.9543824061648</v>
          </cell>
          <cell r="AP168">
            <v>1176.5160775455304</v>
          </cell>
          <cell r="AQ168">
            <v>1288.5571913616984</v>
          </cell>
          <cell r="AR168">
            <v>1402.6254398545414</v>
          </cell>
          <cell r="AS168">
            <v>1525.46222007645</v>
          </cell>
          <cell r="AT168">
            <v>1643.4213348996184</v>
          </cell>
          <cell r="AU168">
            <v>1766.3695244990579</v>
          </cell>
          <cell r="AV168">
            <v>1894.3191827715493</v>
          </cell>
          <cell r="AW168">
            <v>2032.3898343016738</v>
          </cell>
          <cell r="AX168">
            <v>2174.637172180725</v>
          </cell>
          <cell r="AY168">
            <v>2323.9406474171724</v>
          </cell>
          <cell r="AZ168">
            <v>2478.2540935816605</v>
          </cell>
          <cell r="BA168">
            <v>2636.4031020560537</v>
          </cell>
          <cell r="BB168">
            <v>2801.0336334434746</v>
          </cell>
          <cell r="BC168">
            <v>2971.1139796424054</v>
          </cell>
          <cell r="BD168">
            <v>3148.861716943567</v>
          </cell>
          <cell r="BE168">
            <v>3329.9369232316394</v>
          </cell>
          <cell r="BF168">
            <v>3513.6961502071899</v>
          </cell>
          <cell r="BG168">
            <v>3697.5080975868168</v>
          </cell>
          <cell r="BH168">
            <v>3883.6513173333133</v>
          </cell>
          <cell r="BI168">
            <v>4075.0117650821448</v>
          </cell>
          <cell r="BJ168">
            <v>4269.6948881426797</v>
          </cell>
          <cell r="BK168">
            <v>4467.3369179764413</v>
          </cell>
          <cell r="BL168">
            <v>4667.8794149453179</v>
          </cell>
          <cell r="BM168">
            <v>4871.6067516702269</v>
          </cell>
          <cell r="BN168">
            <v>5078.9913636431274</v>
          </cell>
          <cell r="BO168">
            <v>5291.2569647161481</v>
          </cell>
        </row>
        <row r="169">
          <cell r="C169" t="str">
            <v>Preferred Stock (PIPE)</v>
          </cell>
          <cell r="G169">
            <v>0</v>
          </cell>
          <cell r="H169">
            <v>0</v>
          </cell>
          <cell r="I169">
            <v>0</v>
          </cell>
          <cell r="J169">
            <v>298.209</v>
          </cell>
          <cell r="K169">
            <v>298.209</v>
          </cell>
          <cell r="L169">
            <v>298.209</v>
          </cell>
          <cell r="M169">
            <v>298.209</v>
          </cell>
          <cell r="N169">
            <v>298.209</v>
          </cell>
          <cell r="O169">
            <v>298.209</v>
          </cell>
          <cell r="P169">
            <v>298.209</v>
          </cell>
          <cell r="Q169">
            <v>298.209</v>
          </cell>
          <cell r="R169">
            <v>298.209</v>
          </cell>
          <cell r="S169">
            <v>298.209</v>
          </cell>
          <cell r="T169">
            <v>298.209</v>
          </cell>
          <cell r="U169">
            <v>298.209</v>
          </cell>
          <cell r="V169">
            <v>298.209</v>
          </cell>
          <cell r="W169">
            <v>298.209</v>
          </cell>
          <cell r="X169">
            <v>298.209</v>
          </cell>
          <cell r="Y169">
            <v>298.209</v>
          </cell>
          <cell r="Z169">
            <v>298.209</v>
          </cell>
          <cell r="AA169">
            <v>298.209</v>
          </cell>
          <cell r="AB169">
            <v>298.209</v>
          </cell>
          <cell r="AC169">
            <v>298.209</v>
          </cell>
          <cell r="AD169">
            <v>298.209</v>
          </cell>
          <cell r="AE169">
            <v>298.209</v>
          </cell>
          <cell r="AF169">
            <v>298.209</v>
          </cell>
          <cell r="AG169">
            <v>298.209</v>
          </cell>
          <cell r="AH169">
            <v>298.209</v>
          </cell>
          <cell r="AI169">
            <v>298.209</v>
          </cell>
          <cell r="AJ169">
            <v>298.209</v>
          </cell>
          <cell r="AK169">
            <v>298.209</v>
          </cell>
          <cell r="AL169">
            <v>298.209</v>
          </cell>
          <cell r="AM169">
            <v>298.209</v>
          </cell>
          <cell r="AN169">
            <v>298.209</v>
          </cell>
          <cell r="AO169">
            <v>298.209</v>
          </cell>
          <cell r="AP169">
            <v>298.209</v>
          </cell>
          <cell r="AQ169">
            <v>298.209</v>
          </cell>
          <cell r="AR169">
            <v>298.209</v>
          </cell>
          <cell r="AS169">
            <v>298.209</v>
          </cell>
          <cell r="AT169">
            <v>298.209</v>
          </cell>
          <cell r="AU169">
            <v>298.209</v>
          </cell>
          <cell r="AV169">
            <v>298.209</v>
          </cell>
          <cell r="AW169">
            <v>298.209</v>
          </cell>
          <cell r="AX169">
            <v>298.209</v>
          </cell>
          <cell r="AY169">
            <v>298.209</v>
          </cell>
          <cell r="AZ169">
            <v>298.209</v>
          </cell>
          <cell r="BA169">
            <v>298.209</v>
          </cell>
          <cell r="BB169">
            <v>298.209</v>
          </cell>
          <cell r="BC169">
            <v>298.209</v>
          </cell>
          <cell r="BD169">
            <v>298.209</v>
          </cell>
          <cell r="BE169">
            <v>298.209</v>
          </cell>
          <cell r="BF169">
            <v>298.209</v>
          </cell>
          <cell r="BG169">
            <v>298.209</v>
          </cell>
          <cell r="BH169">
            <v>298.209</v>
          </cell>
          <cell r="BI169">
            <v>298.209</v>
          </cell>
          <cell r="BJ169">
            <v>298.209</v>
          </cell>
          <cell r="BK169">
            <v>298.209</v>
          </cell>
          <cell r="BL169">
            <v>298.209</v>
          </cell>
          <cell r="BM169">
            <v>298.209</v>
          </cell>
          <cell r="BN169">
            <v>298.209</v>
          </cell>
          <cell r="BO169">
            <v>298.209</v>
          </cell>
        </row>
        <row r="170">
          <cell r="C170" t="str">
            <v>Total Shareholders' Equity</v>
          </cell>
          <cell r="G170">
            <v>2.4399999999999977</v>
          </cell>
          <cell r="H170">
            <v>2.7978529999999182</v>
          </cell>
          <cell r="I170">
            <v>288.47534311111099</v>
          </cell>
          <cell r="J170">
            <v>672.85</v>
          </cell>
          <cell r="K170">
            <v>668.32348250370751</v>
          </cell>
          <cell r="L170">
            <v>665.12573089056093</v>
          </cell>
          <cell r="M170">
            <v>657.40626540663902</v>
          </cell>
          <cell r="N170">
            <v>880.58314486609402</v>
          </cell>
          <cell r="O170">
            <v>1449.8702342095501</v>
          </cell>
          <cell r="P170">
            <v>1455.2089917973722</v>
          </cell>
          <cell r="Q170">
            <v>1466.0297684301797</v>
          </cell>
          <cell r="R170">
            <v>1479.9589040771787</v>
          </cell>
          <cell r="S170">
            <v>1497.8460410033347</v>
          </cell>
          <cell r="T170">
            <v>1518.90289894324</v>
          </cell>
          <cell r="U170">
            <v>1543.8442489280972</v>
          </cell>
          <cell r="V170">
            <v>1573.1365196098266</v>
          </cell>
          <cell r="W170">
            <v>1606.4681031535183</v>
          </cell>
          <cell r="X170">
            <v>1644.2332611513623</v>
          </cell>
          <cell r="Y170">
            <v>1685.7161026061503</v>
          </cell>
          <cell r="Z170">
            <v>1731.1547534858873</v>
          </cell>
          <cell r="AA170">
            <v>1781.0852179948645</v>
          </cell>
          <cell r="AB170">
            <v>1834.0123282205536</v>
          </cell>
          <cell r="AC170">
            <v>1890.5507716102709</v>
          </cell>
          <cell r="AD170">
            <v>1950.5700220961951</v>
          </cell>
          <cell r="AE170">
            <v>2012.3150970610307</v>
          </cell>
          <cell r="AF170">
            <v>2080.565861897865</v>
          </cell>
          <cell r="AG170">
            <v>2428.8408924098549</v>
          </cell>
          <cell r="AH170">
            <v>2506.725753619874</v>
          </cell>
          <cell r="AI170">
            <v>2588.2340595173687</v>
          </cell>
          <cell r="AJ170">
            <v>2675.097636837555</v>
          </cell>
          <cell r="AK170">
            <v>2766.8778083482489</v>
          </cell>
          <cell r="AL170">
            <v>2863.7090738580823</v>
          </cell>
          <cell r="AM170">
            <v>2965.1341460784379</v>
          </cell>
          <cell r="AN170">
            <v>3070.5559851599764</v>
          </cell>
          <cell r="AO170">
            <v>3180.7417900768778</v>
          </cell>
          <cell r="AP170">
            <v>3296.1580797927745</v>
          </cell>
          <cell r="AQ170">
            <v>3417.3929308662327</v>
          </cell>
          <cell r="AR170">
            <v>3540.6557488766921</v>
          </cell>
          <cell r="AS170">
            <v>3673.4137313221954</v>
          </cell>
          <cell r="AT170">
            <v>3801.0202017947572</v>
          </cell>
          <cell r="AU170">
            <v>3934.0994168459174</v>
          </cell>
          <cell r="AV170">
            <v>4072.6528529102202</v>
          </cell>
          <cell r="AW170">
            <v>4222.1579717172835</v>
          </cell>
          <cell r="AX170">
            <v>4376.1385882430441</v>
          </cell>
          <cell r="AY170">
            <v>4537.6464517339118</v>
          </cell>
          <cell r="AZ170">
            <v>4704.5309048376348</v>
          </cell>
          <cell r="BA170">
            <v>4875.5134296326714</v>
          </cell>
          <cell r="BB170">
            <v>5053.4665141778351</v>
          </cell>
          <cell r="BC170">
            <v>5237.0998247941343</v>
          </cell>
          <cell r="BD170">
            <v>5428.8717277993483</v>
          </cell>
          <cell r="BE170">
            <v>5624.2016874775782</v>
          </cell>
          <cell r="BF170">
            <v>5822.452656207226</v>
          </cell>
          <cell r="BG170">
            <v>6020.9869840914416</v>
          </cell>
          <cell r="BH170">
            <v>6222.0994029696121</v>
          </cell>
          <cell r="BI170">
            <v>6428.7300623236033</v>
          </cell>
          <cell r="BJ170">
            <v>6638.903004424903</v>
          </cell>
          <cell r="BK170">
            <v>6852.2394362259174</v>
          </cell>
          <cell r="BL170">
            <v>7068.6866497055044</v>
          </cell>
          <cell r="BM170">
            <v>7288.5236105356553</v>
          </cell>
          <cell r="BN170">
            <v>7512.2080234118803</v>
          </cell>
          <cell r="BO170">
            <v>7740.9713293173418</v>
          </cell>
        </row>
        <row r="172">
          <cell r="C172" t="str">
            <v>Total Liabilities and Shareholders' Equity</v>
          </cell>
          <cell r="G172">
            <v>267.54199999999997</v>
          </cell>
          <cell r="H172">
            <v>271.79285299999992</v>
          </cell>
          <cell r="I172">
            <v>595.31334355555543</v>
          </cell>
          <cell r="J172">
            <v>969.41229455555549</v>
          </cell>
          <cell r="K172">
            <v>967.48214643570304</v>
          </cell>
          <cell r="L172">
            <v>966.89335975781319</v>
          </cell>
          <cell r="M172">
            <v>1711.7955390191942</v>
          </cell>
          <cell r="N172">
            <v>1937.6068278487814</v>
          </cell>
          <cell r="O172">
            <v>2653.4544068415098</v>
          </cell>
          <cell r="P172">
            <v>2806.6518876212467</v>
          </cell>
          <cell r="Q172">
            <v>2903.2030041388634</v>
          </cell>
          <cell r="R172">
            <v>3023.8097378231523</v>
          </cell>
          <cell r="S172">
            <v>2828.7996690479085</v>
          </cell>
          <cell r="T172">
            <v>2922.0402691802456</v>
          </cell>
          <cell r="U172">
            <v>3020.3087975111785</v>
          </cell>
          <cell r="V172">
            <v>3128.6636090272368</v>
          </cell>
          <cell r="W172">
            <v>3236.4317527763433</v>
          </cell>
          <cell r="X172">
            <v>3359.5116780404032</v>
          </cell>
          <cell r="Y172">
            <v>3465.2968889290005</v>
          </cell>
          <cell r="Z172">
            <v>3566.010190682905</v>
          </cell>
          <cell r="AA172">
            <v>3680.6290774057275</v>
          </cell>
          <cell r="AB172">
            <v>3789.4738354162246</v>
          </cell>
          <cell r="AC172">
            <v>3903.6343123310344</v>
          </cell>
          <cell r="AD172">
            <v>4019.0955328627815</v>
          </cell>
          <cell r="AE172">
            <v>4128.1646551665144</v>
          </cell>
          <cell r="AF172">
            <v>4243.9194736853178</v>
          </cell>
          <cell r="AG172">
            <v>4354.8426946668369</v>
          </cell>
          <cell r="AH172">
            <v>4470.0358183875405</v>
          </cell>
          <cell r="AI172">
            <v>4590.2995671350536</v>
          </cell>
          <cell r="AJ172">
            <v>4725.8205220273558</v>
          </cell>
          <cell r="AK172">
            <v>4855.7286028485414</v>
          </cell>
          <cell r="AL172">
            <v>4980.3335426686299</v>
          </cell>
          <cell r="AM172">
            <v>5111.5969322768224</v>
          </cell>
          <cell r="AN172">
            <v>5236.7882593156246</v>
          </cell>
          <cell r="AO172">
            <v>5366.2513540547907</v>
          </cell>
          <cell r="AP172">
            <v>5490.5300625761483</v>
          </cell>
          <cell r="AQ172">
            <v>5613.2334615553682</v>
          </cell>
          <cell r="AR172">
            <v>5776.0640997710198</v>
          </cell>
          <cell r="AS172">
            <v>5969.4738999896972</v>
          </cell>
          <cell r="AT172">
            <v>6035.0164565897903</v>
          </cell>
          <cell r="AU172">
            <v>6197.9350052506379</v>
          </cell>
          <cell r="AV172">
            <v>6351.96587174653</v>
          </cell>
          <cell r="AW172">
            <v>6562.2095158586817</v>
          </cell>
          <cell r="AX172">
            <v>6712.5267306517708</v>
          </cell>
          <cell r="AY172">
            <v>6898.1672964871668</v>
          </cell>
          <cell r="AZ172">
            <v>7067.7455136239987</v>
          </cell>
          <cell r="BA172">
            <v>7222.2206192216599</v>
          </cell>
          <cell r="BB172">
            <v>7382.4036698600175</v>
          </cell>
          <cell r="BC172">
            <v>7536.5016919932223</v>
          </cell>
          <cell r="BD172">
            <v>7729.5702991141652</v>
          </cell>
          <cell r="BE172">
            <v>7878.9776927834937</v>
          </cell>
          <cell r="BF172">
            <v>8033.3058836463624</v>
          </cell>
          <cell r="BG172">
            <v>8428.8353902025519</v>
          </cell>
          <cell r="BH172">
            <v>8629.9478090807243</v>
          </cell>
          <cell r="BI172">
            <v>8836.5784684347145</v>
          </cell>
          <cell r="BJ172">
            <v>9046.7514105360133</v>
          </cell>
          <cell r="BK172">
            <v>9260.0878423370286</v>
          </cell>
          <cell r="BL172">
            <v>9476.5350558166156</v>
          </cell>
          <cell r="BM172">
            <v>9696.3720166467665</v>
          </cell>
          <cell r="BN172">
            <v>9920.0564295229924</v>
          </cell>
          <cell r="BO172">
            <v>10148.819735428453</v>
          </cell>
        </row>
        <row r="174">
          <cell r="C174" t="str">
            <v>Check</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row>
        <row r="177">
          <cell r="C177" t="str">
            <v>Debt Schedules</v>
          </cell>
        </row>
        <row r="179">
          <cell r="C179" t="str">
            <v>Borrowing Base Facility</v>
          </cell>
        </row>
        <row r="180">
          <cell r="C180" t="str">
            <v>Beginning Balance</v>
          </cell>
          <cell r="H180">
            <v>0</v>
          </cell>
          <cell r="I180">
            <v>0</v>
          </cell>
          <cell r="J180">
            <v>0</v>
          </cell>
          <cell r="K180">
            <v>0</v>
          </cell>
          <cell r="L180">
            <v>0</v>
          </cell>
          <cell r="M180">
            <v>0</v>
          </cell>
          <cell r="N180">
            <v>0</v>
          </cell>
          <cell r="O180">
            <v>0</v>
          </cell>
          <cell r="P180">
            <v>143.91323027220506</v>
          </cell>
          <cell r="Q180">
            <v>289.11175812689339</v>
          </cell>
          <cell r="R180">
            <v>372.16888018615612</v>
          </cell>
          <cell r="S180">
            <v>476.16015080263412</v>
          </cell>
          <cell r="T180">
            <v>260.56342039555568</v>
          </cell>
          <cell r="U180">
            <v>330.03435232128993</v>
          </cell>
          <cell r="V180">
            <v>402.64819733403289</v>
          </cell>
          <cell r="W180">
            <v>480.99740483502876</v>
          </cell>
          <cell r="X180">
            <v>154.72063170710948</v>
          </cell>
          <cell r="Y180">
            <v>239.32206563999222</v>
          </cell>
          <cell r="Z180">
            <v>302.91110174046798</v>
          </cell>
          <cell r="AA180">
            <v>357.47241928130234</v>
          </cell>
          <cell r="AB180">
            <v>421.44750816181437</v>
          </cell>
          <cell r="AC180">
            <v>476.65182261328897</v>
          </cell>
          <cell r="AD180">
            <v>533.56052280504866</v>
          </cell>
          <cell r="AE180">
            <v>588.28915951753731</v>
          </cell>
          <cell r="AF180">
            <v>634.89987352310186</v>
          </cell>
          <cell r="AG180">
            <v>681.69059387173729</v>
          </cell>
          <cell r="AH180">
            <v>718.15339614587106</v>
          </cell>
          <cell r="AI180">
            <v>755.46165865655553</v>
          </cell>
          <cell r="AJ180">
            <v>394.21710150657401</v>
          </cell>
          <cell r="AK180">
            <v>442.87447907868932</v>
          </cell>
          <cell r="AL180">
            <v>481.00238838918187</v>
          </cell>
          <cell r="AM180">
            <v>508.77606269943601</v>
          </cell>
          <cell r="AN180">
            <v>538.61438008727305</v>
          </cell>
          <cell r="AO180">
            <v>558.38386804453694</v>
          </cell>
          <cell r="AP180">
            <v>577.66115786680166</v>
          </cell>
          <cell r="AQ180">
            <v>586.52357667226238</v>
          </cell>
          <cell r="AR180">
            <v>587.99212457802378</v>
          </cell>
          <cell r="AS180">
            <v>627.55994478321622</v>
          </cell>
          <cell r="AT180">
            <v>688.21176255639068</v>
          </cell>
          <cell r="AU180">
            <v>626.14784868392201</v>
          </cell>
          <cell r="AV180">
            <v>255.98718229360946</v>
          </cell>
          <cell r="AW180">
            <v>271.46461272519798</v>
          </cell>
          <cell r="AX180">
            <v>332.20313803028637</v>
          </cell>
          <cell r="AY180">
            <v>328.53973629761504</v>
          </cell>
          <cell r="AZ180">
            <v>352.67243864214367</v>
          </cell>
          <cell r="BA180">
            <v>355.36620267525234</v>
          </cell>
          <cell r="BB180">
            <v>338.85878347787684</v>
          </cell>
          <cell r="BC180">
            <v>321.08874957107179</v>
          </cell>
          <cell r="BD180">
            <v>291.55346108797619</v>
          </cell>
          <cell r="BE180">
            <v>292.85016520370561</v>
          </cell>
          <cell r="BF180">
            <v>246.9275991948042</v>
          </cell>
          <cell r="BG180">
            <v>203.00482132802517</v>
          </cell>
          <cell r="BH180">
            <v>0</v>
          </cell>
          <cell r="BI180">
            <v>0</v>
          </cell>
          <cell r="BJ180">
            <v>0</v>
          </cell>
          <cell r="BK180">
            <v>0</v>
          </cell>
          <cell r="BL180">
            <v>0</v>
          </cell>
          <cell r="BM180">
            <v>0</v>
          </cell>
          <cell r="BN180">
            <v>0</v>
          </cell>
          <cell r="BO180">
            <v>0</v>
          </cell>
        </row>
        <row r="181">
          <cell r="C181" t="str">
            <v>Change</v>
          </cell>
          <cell r="H181">
            <v>0</v>
          </cell>
          <cell r="I181">
            <v>0</v>
          </cell>
          <cell r="J181">
            <v>0</v>
          </cell>
          <cell r="K181">
            <v>0</v>
          </cell>
          <cell r="L181">
            <v>0</v>
          </cell>
          <cell r="M181">
            <v>0</v>
          </cell>
          <cell r="N181">
            <v>0</v>
          </cell>
          <cell r="O181">
            <v>143.91323027220506</v>
          </cell>
          <cell r="P181">
            <v>145.19852785468834</v>
          </cell>
          <cell r="Q181">
            <v>83.057122059262738</v>
          </cell>
          <cell r="R181">
            <v>103.99127061647799</v>
          </cell>
          <cell r="S181">
            <v>-215.59673040707844</v>
          </cell>
          <cell r="T181">
            <v>69.470931925734234</v>
          </cell>
          <cell r="U181">
            <v>72.613845012742956</v>
          </cell>
          <cell r="V181">
            <v>78.349207500995902</v>
          </cell>
          <cell r="W181">
            <v>-326.27677312791928</v>
          </cell>
          <cell r="X181">
            <v>84.601433932882728</v>
          </cell>
          <cell r="Y181">
            <v>63.589036100475781</v>
          </cell>
          <cell r="Z181">
            <v>54.561317540834366</v>
          </cell>
          <cell r="AA181">
            <v>63.975088880512033</v>
          </cell>
          <cell r="AB181">
            <v>55.204314451474616</v>
          </cell>
          <cell r="AC181">
            <v>56.908700191759692</v>
          </cell>
          <cell r="AD181">
            <v>54.728636712488694</v>
          </cell>
          <cell r="AE181">
            <v>46.610714005564589</v>
          </cell>
          <cell r="AF181">
            <v>46.790720348635489</v>
          </cell>
          <cell r="AG181">
            <v>36.462802274133779</v>
          </cell>
          <cell r="AH181">
            <v>37.308262510684415</v>
          </cell>
          <cell r="AI181">
            <v>-361.24455714998152</v>
          </cell>
          <cell r="AJ181">
            <v>48.657377572115308</v>
          </cell>
          <cell r="AK181">
            <v>38.127909310492527</v>
          </cell>
          <cell r="AL181">
            <v>27.773674310254137</v>
          </cell>
          <cell r="AM181">
            <v>29.838317387837094</v>
          </cell>
          <cell r="AN181">
            <v>19.769487957263891</v>
          </cell>
          <cell r="AO181">
            <v>19.277289822264777</v>
          </cell>
          <cell r="AP181">
            <v>8.8624188054607771</v>
          </cell>
          <cell r="AQ181">
            <v>1.4685479057613691</v>
          </cell>
          <cell r="AR181">
            <v>39.567820205192476</v>
          </cell>
          <cell r="AS181">
            <v>60.651817773174486</v>
          </cell>
          <cell r="AT181">
            <v>-62.063913872468675</v>
          </cell>
          <cell r="AU181">
            <v>-370.16066639031254</v>
          </cell>
          <cell r="AV181">
            <v>15.477430431588516</v>
          </cell>
          <cell r="AW181">
            <v>60.738525305088416</v>
          </cell>
          <cell r="AX181">
            <v>-3.663401732671332</v>
          </cell>
          <cell r="AY181">
            <v>24.132702344528639</v>
          </cell>
          <cell r="AZ181">
            <v>2.6937640331086357</v>
          </cell>
          <cell r="BA181">
            <v>-16.507419197375498</v>
          </cell>
          <cell r="BB181">
            <v>-17.770033906805054</v>
          </cell>
          <cell r="BC181">
            <v>-29.53528848309557</v>
          </cell>
          <cell r="BD181">
            <v>1.2967041157294261</v>
          </cell>
          <cell r="BE181">
            <v>-45.922566008901413</v>
          </cell>
          <cell r="BF181">
            <v>-43.922777866779029</v>
          </cell>
          <cell r="BG181">
            <v>-203.00482132802517</v>
          </cell>
          <cell r="BH181">
            <v>0</v>
          </cell>
          <cell r="BI181">
            <v>0</v>
          </cell>
          <cell r="BJ181">
            <v>0</v>
          </cell>
          <cell r="BK181">
            <v>0</v>
          </cell>
          <cell r="BL181">
            <v>0</v>
          </cell>
          <cell r="BM181">
            <v>0</v>
          </cell>
          <cell r="BN181">
            <v>0</v>
          </cell>
          <cell r="BO181">
            <v>0</v>
          </cell>
        </row>
        <row r="182">
          <cell r="C182" t="str">
            <v>Ending Balance</v>
          </cell>
          <cell r="H182">
            <v>0</v>
          </cell>
          <cell r="I182">
            <v>0</v>
          </cell>
          <cell r="J182">
            <v>0</v>
          </cell>
          <cell r="K182">
            <v>0</v>
          </cell>
          <cell r="L182">
            <v>0</v>
          </cell>
          <cell r="M182">
            <v>0</v>
          </cell>
          <cell r="N182">
            <v>0</v>
          </cell>
          <cell r="O182">
            <v>143.91323027220506</v>
          </cell>
          <cell r="P182">
            <v>289.11175812689339</v>
          </cell>
          <cell r="Q182">
            <v>372.16888018615612</v>
          </cell>
          <cell r="R182">
            <v>476.16015080263412</v>
          </cell>
          <cell r="S182">
            <v>260.56342039555568</v>
          </cell>
          <cell r="T182">
            <v>330.03435232128993</v>
          </cell>
          <cell r="U182">
            <v>402.64819733403289</v>
          </cell>
          <cell r="V182">
            <v>480.99740483502876</v>
          </cell>
          <cell r="W182">
            <v>154.72063170710948</v>
          </cell>
          <cell r="X182">
            <v>239.32206563999222</v>
          </cell>
          <cell r="Y182">
            <v>302.91110174046798</v>
          </cell>
          <cell r="Z182">
            <v>357.47241928130234</v>
          </cell>
          <cell r="AA182">
            <v>421.44750816181437</v>
          </cell>
          <cell r="AB182">
            <v>476.65182261328897</v>
          </cell>
          <cell r="AC182">
            <v>533.56052280504866</v>
          </cell>
          <cell r="AD182">
            <v>588.28915951753731</v>
          </cell>
          <cell r="AE182">
            <v>634.89987352310186</v>
          </cell>
          <cell r="AF182">
            <v>681.69059387173729</v>
          </cell>
          <cell r="AG182">
            <v>718.15339614587106</v>
          </cell>
          <cell r="AH182">
            <v>755.46165865655553</v>
          </cell>
          <cell r="AI182">
            <v>394.21710150657401</v>
          </cell>
          <cell r="AJ182">
            <v>442.87447907868932</v>
          </cell>
          <cell r="AK182">
            <v>481.00238838918187</v>
          </cell>
          <cell r="AL182">
            <v>508.77606269943601</v>
          </cell>
          <cell r="AM182">
            <v>538.61438008727305</v>
          </cell>
          <cell r="AN182">
            <v>558.38386804453694</v>
          </cell>
          <cell r="AO182">
            <v>577.66115786680166</v>
          </cell>
          <cell r="AP182">
            <v>586.52357667226238</v>
          </cell>
          <cell r="AQ182">
            <v>587.99212457802378</v>
          </cell>
          <cell r="AR182">
            <v>627.55994478321622</v>
          </cell>
          <cell r="AS182">
            <v>688.21176255639068</v>
          </cell>
          <cell r="AT182">
            <v>626.14784868392201</v>
          </cell>
          <cell r="AU182">
            <v>255.98718229360946</v>
          </cell>
          <cell r="AV182">
            <v>271.46461272519798</v>
          </cell>
          <cell r="AW182">
            <v>332.20313803028637</v>
          </cell>
          <cell r="AX182">
            <v>328.53973629761504</v>
          </cell>
          <cell r="AY182">
            <v>352.67243864214367</v>
          </cell>
          <cell r="AZ182">
            <v>355.36620267525234</v>
          </cell>
          <cell r="BA182">
            <v>338.85878347787684</v>
          </cell>
          <cell r="BB182">
            <v>321.08874957107179</v>
          </cell>
          <cell r="BC182">
            <v>291.55346108797619</v>
          </cell>
          <cell r="BD182">
            <v>292.85016520370561</v>
          </cell>
          <cell r="BE182">
            <v>246.9275991948042</v>
          </cell>
          <cell r="BF182">
            <v>203.00482132802517</v>
          </cell>
          <cell r="BG182">
            <v>0</v>
          </cell>
          <cell r="BH182">
            <v>0</v>
          </cell>
          <cell r="BI182">
            <v>0</v>
          </cell>
          <cell r="BJ182">
            <v>0</v>
          </cell>
          <cell r="BK182">
            <v>0</v>
          </cell>
          <cell r="BL182">
            <v>0</v>
          </cell>
          <cell r="BM182">
            <v>0</v>
          </cell>
          <cell r="BN182">
            <v>0</v>
          </cell>
          <cell r="BO182">
            <v>0</v>
          </cell>
        </row>
        <row r="184">
          <cell r="C184" t="str">
            <v>Revolving Credit Facility Size</v>
          </cell>
          <cell r="I184">
            <v>500</v>
          </cell>
          <cell r="J184">
            <v>500</v>
          </cell>
          <cell r="K184">
            <v>500</v>
          </cell>
          <cell r="L184">
            <v>500</v>
          </cell>
          <cell r="M184">
            <v>775</v>
          </cell>
          <cell r="N184">
            <v>775</v>
          </cell>
          <cell r="O184">
            <v>775</v>
          </cell>
          <cell r="P184">
            <v>775</v>
          </cell>
          <cell r="Q184">
            <v>775</v>
          </cell>
          <cell r="R184">
            <v>775</v>
          </cell>
          <cell r="S184">
            <v>775</v>
          </cell>
          <cell r="T184">
            <v>800</v>
          </cell>
          <cell r="U184">
            <v>800</v>
          </cell>
          <cell r="V184">
            <v>800</v>
          </cell>
          <cell r="W184">
            <v>800</v>
          </cell>
          <cell r="X184">
            <v>800</v>
          </cell>
          <cell r="Y184">
            <v>800</v>
          </cell>
          <cell r="Z184">
            <v>800</v>
          </cell>
          <cell r="AA184">
            <v>800</v>
          </cell>
          <cell r="AB184">
            <v>800</v>
          </cell>
          <cell r="AC184">
            <v>800</v>
          </cell>
          <cell r="AD184">
            <v>800</v>
          </cell>
          <cell r="AE184">
            <v>800</v>
          </cell>
          <cell r="AF184">
            <v>800</v>
          </cell>
          <cell r="AG184">
            <v>800</v>
          </cell>
          <cell r="AH184">
            <v>800</v>
          </cell>
          <cell r="AI184">
            <v>800</v>
          </cell>
          <cell r="AJ184">
            <v>800</v>
          </cell>
          <cell r="AK184">
            <v>800</v>
          </cell>
          <cell r="AL184">
            <v>800</v>
          </cell>
          <cell r="AM184">
            <v>800</v>
          </cell>
          <cell r="AN184">
            <v>800</v>
          </cell>
          <cell r="AO184">
            <v>800</v>
          </cell>
          <cell r="AP184">
            <v>800</v>
          </cell>
          <cell r="AQ184">
            <v>800</v>
          </cell>
          <cell r="AR184">
            <v>800</v>
          </cell>
          <cell r="AS184">
            <v>800</v>
          </cell>
          <cell r="AT184">
            <v>800</v>
          </cell>
          <cell r="AU184">
            <v>800</v>
          </cell>
          <cell r="AV184">
            <v>800</v>
          </cell>
          <cell r="AW184">
            <v>800</v>
          </cell>
          <cell r="AX184">
            <v>800</v>
          </cell>
          <cell r="AY184">
            <v>800</v>
          </cell>
          <cell r="AZ184">
            <v>800</v>
          </cell>
          <cell r="BA184">
            <v>800</v>
          </cell>
          <cell r="BB184">
            <v>800</v>
          </cell>
          <cell r="BC184">
            <v>800</v>
          </cell>
          <cell r="BD184">
            <v>800</v>
          </cell>
          <cell r="BE184">
            <v>800</v>
          </cell>
          <cell r="BF184">
            <v>800</v>
          </cell>
          <cell r="BG184">
            <v>800</v>
          </cell>
          <cell r="BH184">
            <v>800</v>
          </cell>
          <cell r="BI184">
            <v>800</v>
          </cell>
          <cell r="BJ184">
            <v>800</v>
          </cell>
          <cell r="BK184">
            <v>800</v>
          </cell>
          <cell r="BL184">
            <v>800</v>
          </cell>
          <cell r="BM184">
            <v>800</v>
          </cell>
          <cell r="BN184">
            <v>800</v>
          </cell>
          <cell r="BO184">
            <v>800</v>
          </cell>
        </row>
        <row r="185">
          <cell r="C185" t="str">
            <v>Borrowing Base Limit</v>
          </cell>
          <cell r="H185">
            <v>225</v>
          </cell>
          <cell r="I185">
            <v>225</v>
          </cell>
          <cell r="J185">
            <v>225</v>
          </cell>
          <cell r="K185">
            <v>225</v>
          </cell>
          <cell r="L185">
            <v>225</v>
          </cell>
          <cell r="M185">
            <v>225</v>
          </cell>
          <cell r="N185">
            <v>300</v>
          </cell>
          <cell r="O185">
            <v>525</v>
          </cell>
          <cell r="P185">
            <v>525</v>
          </cell>
          <cell r="Q185">
            <v>525</v>
          </cell>
          <cell r="R185">
            <v>525</v>
          </cell>
          <cell r="S185">
            <v>525</v>
          </cell>
          <cell r="T185">
            <v>950</v>
          </cell>
          <cell r="U185">
            <v>950</v>
          </cell>
          <cell r="V185">
            <v>950</v>
          </cell>
          <cell r="W185">
            <v>950</v>
          </cell>
          <cell r="X185">
            <v>950</v>
          </cell>
          <cell r="Y185">
            <v>950</v>
          </cell>
          <cell r="Z185">
            <v>1500</v>
          </cell>
          <cell r="AA185">
            <v>1500</v>
          </cell>
          <cell r="AB185">
            <v>1500</v>
          </cell>
          <cell r="AC185">
            <v>1500</v>
          </cell>
          <cell r="AD185">
            <v>1500</v>
          </cell>
          <cell r="AE185">
            <v>1500</v>
          </cell>
          <cell r="AF185">
            <v>1500</v>
          </cell>
          <cell r="AG185">
            <v>1500</v>
          </cell>
          <cell r="AH185">
            <v>1500</v>
          </cell>
          <cell r="AI185">
            <v>1500</v>
          </cell>
          <cell r="AJ185">
            <v>1500</v>
          </cell>
          <cell r="AK185">
            <v>1500</v>
          </cell>
          <cell r="AL185">
            <v>1500</v>
          </cell>
          <cell r="AM185">
            <v>1500</v>
          </cell>
          <cell r="AN185">
            <v>1500</v>
          </cell>
          <cell r="AO185">
            <v>1500</v>
          </cell>
          <cell r="AP185">
            <v>1500</v>
          </cell>
          <cell r="AQ185">
            <v>1500</v>
          </cell>
          <cell r="AR185">
            <v>1500</v>
          </cell>
          <cell r="AS185">
            <v>1500</v>
          </cell>
          <cell r="AT185">
            <v>1500</v>
          </cell>
          <cell r="AU185">
            <v>1500</v>
          </cell>
          <cell r="AV185">
            <v>1500</v>
          </cell>
          <cell r="AW185">
            <v>1500</v>
          </cell>
          <cell r="AX185">
            <v>1500</v>
          </cell>
          <cell r="AY185">
            <v>1500</v>
          </cell>
          <cell r="AZ185">
            <v>1500</v>
          </cell>
          <cell r="BA185">
            <v>1500</v>
          </cell>
          <cell r="BB185">
            <v>1500</v>
          </cell>
          <cell r="BC185">
            <v>1500</v>
          </cell>
          <cell r="BD185">
            <v>1500</v>
          </cell>
          <cell r="BE185">
            <v>1500</v>
          </cell>
          <cell r="BF185">
            <v>1500</v>
          </cell>
          <cell r="BG185">
            <v>1500</v>
          </cell>
          <cell r="BH185">
            <v>1500</v>
          </cell>
          <cell r="BI185">
            <v>1500</v>
          </cell>
          <cell r="BJ185">
            <v>1500</v>
          </cell>
          <cell r="BK185">
            <v>1500</v>
          </cell>
          <cell r="BL185">
            <v>1500</v>
          </cell>
          <cell r="BM185">
            <v>1500</v>
          </cell>
          <cell r="BN185">
            <v>1500</v>
          </cell>
          <cell r="BO185">
            <v>1500</v>
          </cell>
        </row>
        <row r="186">
          <cell r="C186" t="str">
            <v>Borrowing Base Exceeded?</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row>
        <row r="188">
          <cell r="C188" t="str">
            <v>LIBOR</v>
          </cell>
          <cell r="F188" t="str">
            <v>As of:</v>
          </cell>
          <cell r="G188">
            <v>41059</v>
          </cell>
          <cell r="H188">
            <v>5.5999999999999999E-3</v>
          </cell>
          <cell r="I188">
            <v>5.5999999999999999E-3</v>
          </cell>
          <cell r="J188">
            <v>5.5999999999999999E-3</v>
          </cell>
          <cell r="K188">
            <v>5.4999999999999997E-3</v>
          </cell>
          <cell r="L188">
            <v>5.8999999999999999E-3</v>
          </cell>
          <cell r="M188">
            <v>6.3E-3</v>
          </cell>
          <cell r="N188">
            <v>6.4000000000000003E-3</v>
          </cell>
          <cell r="O188">
            <v>6.6E-3</v>
          </cell>
          <cell r="P188">
            <v>6.7999999999999996E-3</v>
          </cell>
          <cell r="Q188">
            <v>6.9999999999999993E-3</v>
          </cell>
          <cell r="R188">
            <v>7.1999999999999989E-3</v>
          </cell>
          <cell r="S188">
            <v>7.3999999999999986E-3</v>
          </cell>
          <cell r="T188">
            <v>7.5999999999999983E-3</v>
          </cell>
          <cell r="U188">
            <v>7.7999999999999979E-3</v>
          </cell>
          <cell r="V188">
            <v>7.9999999999999984E-3</v>
          </cell>
          <cell r="W188">
            <v>8.199999999999999E-3</v>
          </cell>
          <cell r="X188">
            <v>8.3999999999999995E-3</v>
          </cell>
          <cell r="Y188">
            <v>8.6E-3</v>
          </cell>
          <cell r="Z188">
            <v>8.8000000000000005E-3</v>
          </cell>
          <cell r="AA188">
            <v>9.0000000000000011E-3</v>
          </cell>
          <cell r="AB188">
            <v>9.2000000000000016E-3</v>
          </cell>
          <cell r="AC188">
            <v>9.4000000000000021E-3</v>
          </cell>
          <cell r="AD188">
            <v>9.6000000000000026E-3</v>
          </cell>
          <cell r="AE188">
            <v>9.8000000000000032E-3</v>
          </cell>
          <cell r="AF188">
            <v>0.01</v>
          </cell>
          <cell r="AG188">
            <v>1.0200000000000004E-2</v>
          </cell>
          <cell r="AH188">
            <v>1.0400000000000005E-2</v>
          </cell>
          <cell r="AI188">
            <v>1.0600000000000005E-2</v>
          </cell>
          <cell r="AJ188">
            <v>1.0800000000000006E-2</v>
          </cell>
          <cell r="AK188">
            <v>1.1000000000000006E-2</v>
          </cell>
          <cell r="AL188">
            <v>1.1200000000000007E-2</v>
          </cell>
          <cell r="AM188">
            <v>1.1400000000000007E-2</v>
          </cell>
          <cell r="AN188">
            <v>1.1600000000000008E-2</v>
          </cell>
          <cell r="AO188">
            <v>1.1800000000000008E-2</v>
          </cell>
          <cell r="AP188">
            <v>1.2000000000000009E-2</v>
          </cell>
          <cell r="AQ188">
            <v>1.2200000000000009E-2</v>
          </cell>
          <cell r="AR188">
            <v>1.2200000000000001E-2</v>
          </cell>
          <cell r="AS188">
            <v>1.2200000000000001E-2</v>
          </cell>
          <cell r="AT188">
            <v>1.2200000000000001E-2</v>
          </cell>
          <cell r="AU188">
            <v>1.2200000000000001E-2</v>
          </cell>
          <cell r="AV188">
            <v>1.2200000000000001E-2</v>
          </cell>
          <cell r="AW188">
            <v>1.2200000000000001E-2</v>
          </cell>
          <cell r="AX188">
            <v>1.2200000000000001E-2</v>
          </cell>
          <cell r="AY188">
            <v>1.2200000000000001E-2</v>
          </cell>
          <cell r="AZ188">
            <v>1.2200000000000001E-2</v>
          </cell>
          <cell r="BA188">
            <v>1.2200000000000001E-2</v>
          </cell>
          <cell r="BB188">
            <v>1.2200000000000001E-2</v>
          </cell>
          <cell r="BC188">
            <v>1.2200000000000001E-2</v>
          </cell>
          <cell r="BD188">
            <v>1.2200000000000001E-2</v>
          </cell>
          <cell r="BE188">
            <v>1.2200000000000001E-2</v>
          </cell>
          <cell r="BF188">
            <v>1.2200000000000001E-2</v>
          </cell>
          <cell r="BG188">
            <v>1.2200000000000001E-2</v>
          </cell>
          <cell r="BH188">
            <v>1.2200000000000001E-2</v>
          </cell>
          <cell r="BI188">
            <v>1.2200000000000001E-2</v>
          </cell>
          <cell r="BJ188">
            <v>1.2200000000000001E-2</v>
          </cell>
          <cell r="BK188">
            <v>1.2200000000000001E-2</v>
          </cell>
          <cell r="BL188">
            <v>1.2200000000000001E-2</v>
          </cell>
          <cell r="BM188">
            <v>1.2200000000000001E-2</v>
          </cell>
          <cell r="BN188">
            <v>1.2200000000000001E-2</v>
          </cell>
          <cell r="BO188">
            <v>1.2200000000000001E-2</v>
          </cell>
        </row>
        <row r="189">
          <cell r="C189" t="str">
            <v>Spread</v>
          </cell>
          <cell r="H189">
            <v>1.4999999999999999E-2</v>
          </cell>
          <cell r="I189">
            <v>1.4999999999999999E-2</v>
          </cell>
          <cell r="J189">
            <v>1.4999999999999999E-2</v>
          </cell>
          <cell r="K189">
            <v>1.4999999999999999E-2</v>
          </cell>
          <cell r="L189">
            <v>1.4999999999999999E-2</v>
          </cell>
          <cell r="M189">
            <v>1.4999999999999999E-2</v>
          </cell>
          <cell r="N189">
            <v>1.4999999999999999E-2</v>
          </cell>
          <cell r="O189">
            <v>1.7500000000000002E-2</v>
          </cell>
          <cell r="P189">
            <v>0.02</v>
          </cell>
          <cell r="Q189">
            <v>0.02</v>
          </cell>
          <cell r="R189">
            <v>2.5000000000000001E-2</v>
          </cell>
          <cell r="S189">
            <v>1.7500000000000002E-2</v>
          </cell>
          <cell r="T189">
            <v>1.7500000000000002E-2</v>
          </cell>
          <cell r="U189">
            <v>1.7500000000000002E-2</v>
          </cell>
          <cell r="V189">
            <v>0.02</v>
          </cell>
          <cell r="W189">
            <v>1.4999999999999999E-2</v>
          </cell>
          <cell r="X189">
            <v>1.7500000000000002E-2</v>
          </cell>
          <cell r="Y189">
            <v>1.7500000000000002E-2</v>
          </cell>
          <cell r="Z189">
            <v>1.4999999999999999E-2</v>
          </cell>
          <cell r="AA189">
            <v>1.7500000000000002E-2</v>
          </cell>
          <cell r="AB189">
            <v>1.7500000000000002E-2</v>
          </cell>
          <cell r="AC189">
            <v>1.7500000000000002E-2</v>
          </cell>
          <cell r="AD189">
            <v>1.7500000000000002E-2</v>
          </cell>
          <cell r="AE189">
            <v>1.7500000000000002E-2</v>
          </cell>
          <cell r="AF189">
            <v>1.7500000000000002E-2</v>
          </cell>
          <cell r="AG189">
            <v>1.7500000000000002E-2</v>
          </cell>
          <cell r="AH189">
            <v>0.02</v>
          </cell>
          <cell r="AI189">
            <v>1.7500000000000002E-2</v>
          </cell>
          <cell r="AJ189">
            <v>1.7500000000000002E-2</v>
          </cell>
          <cell r="AK189">
            <v>1.7500000000000002E-2</v>
          </cell>
          <cell r="AL189">
            <v>1.7500000000000002E-2</v>
          </cell>
          <cell r="AM189">
            <v>1.7500000000000002E-2</v>
          </cell>
          <cell r="AN189">
            <v>1.7500000000000002E-2</v>
          </cell>
          <cell r="AO189">
            <v>1.7500000000000002E-2</v>
          </cell>
          <cell r="AP189">
            <v>1.7500000000000002E-2</v>
          </cell>
          <cell r="AQ189">
            <v>1.7500000000000002E-2</v>
          </cell>
          <cell r="AR189">
            <v>1.7500000000000002E-2</v>
          </cell>
          <cell r="AS189">
            <v>1.7500000000000002E-2</v>
          </cell>
          <cell r="AT189">
            <v>1.7500000000000002E-2</v>
          </cell>
          <cell r="AU189">
            <v>1.4999999999999999E-2</v>
          </cell>
          <cell r="AV189">
            <v>1.4999999999999999E-2</v>
          </cell>
          <cell r="AW189">
            <v>1.4999999999999999E-2</v>
          </cell>
          <cell r="AX189">
            <v>1.4999999999999999E-2</v>
          </cell>
          <cell r="AY189">
            <v>1.4999999999999999E-2</v>
          </cell>
          <cell r="AZ189">
            <v>1.4999999999999999E-2</v>
          </cell>
          <cell r="BA189">
            <v>1.4999999999999999E-2</v>
          </cell>
          <cell r="BB189">
            <v>1.4999999999999999E-2</v>
          </cell>
          <cell r="BC189">
            <v>1.4999999999999999E-2</v>
          </cell>
          <cell r="BD189">
            <v>1.4999999999999999E-2</v>
          </cell>
          <cell r="BE189">
            <v>1.4999999999999999E-2</v>
          </cell>
          <cell r="BF189">
            <v>1.4999999999999999E-2</v>
          </cell>
          <cell r="BG189">
            <v>1.4999999999999999E-2</v>
          </cell>
          <cell r="BH189">
            <v>1.4999999999999999E-2</v>
          </cell>
          <cell r="BI189">
            <v>1.4999999999999999E-2</v>
          </cell>
          <cell r="BJ189">
            <v>1.4999999999999999E-2</v>
          </cell>
          <cell r="BK189">
            <v>1.4999999999999999E-2</v>
          </cell>
          <cell r="BL189">
            <v>1.4999999999999999E-2</v>
          </cell>
          <cell r="BM189">
            <v>1.4999999999999999E-2</v>
          </cell>
          <cell r="BN189">
            <v>1.4999999999999999E-2</v>
          </cell>
          <cell r="BO189">
            <v>1.4999999999999999E-2</v>
          </cell>
        </row>
        <row r="190">
          <cell r="C190" t="str">
            <v>Interest Rate</v>
          </cell>
          <cell r="H190">
            <v>2.06E-2</v>
          </cell>
          <cell r="I190">
            <v>2.06E-2</v>
          </cell>
          <cell r="J190">
            <v>2.06E-2</v>
          </cell>
          <cell r="K190">
            <v>2.0499999999999997E-2</v>
          </cell>
          <cell r="L190">
            <v>2.0899999999999998E-2</v>
          </cell>
          <cell r="M190">
            <v>2.1299999999999999E-2</v>
          </cell>
          <cell r="N190">
            <v>2.1399999999999999E-2</v>
          </cell>
          <cell r="O190">
            <v>2.4100000000000003E-2</v>
          </cell>
          <cell r="P190">
            <v>2.6800000000000001E-2</v>
          </cell>
          <cell r="Q190">
            <v>2.7E-2</v>
          </cell>
          <cell r="R190">
            <v>3.2199999999999999E-2</v>
          </cell>
          <cell r="S190">
            <v>2.4899999999999999E-2</v>
          </cell>
          <cell r="T190">
            <v>2.5100000000000001E-2</v>
          </cell>
          <cell r="U190">
            <v>2.53E-2</v>
          </cell>
          <cell r="V190">
            <v>2.7999999999999997E-2</v>
          </cell>
          <cell r="W190">
            <v>2.3199999999999998E-2</v>
          </cell>
          <cell r="X190">
            <v>2.5899999999999999E-2</v>
          </cell>
          <cell r="Y190">
            <v>2.6100000000000002E-2</v>
          </cell>
          <cell r="Z190">
            <v>2.3800000000000002E-2</v>
          </cell>
          <cell r="AA190">
            <v>2.6500000000000003E-2</v>
          </cell>
          <cell r="AB190">
            <v>2.6700000000000002E-2</v>
          </cell>
          <cell r="AC190">
            <v>2.6900000000000004E-2</v>
          </cell>
          <cell r="AD190">
            <v>2.7100000000000006E-2</v>
          </cell>
          <cell r="AE190">
            <v>2.7300000000000005E-2</v>
          </cell>
          <cell r="AF190">
            <v>2.7500000000000004E-2</v>
          </cell>
          <cell r="AG190">
            <v>2.7700000000000006E-2</v>
          </cell>
          <cell r="AH190">
            <v>3.0400000000000003E-2</v>
          </cell>
          <cell r="AI190">
            <v>2.8100000000000007E-2</v>
          </cell>
          <cell r="AJ190">
            <v>2.8300000000000006E-2</v>
          </cell>
          <cell r="AK190">
            <v>2.8500000000000008E-2</v>
          </cell>
          <cell r="AL190">
            <v>2.870000000000001E-2</v>
          </cell>
          <cell r="AM190">
            <v>2.8900000000000009E-2</v>
          </cell>
          <cell r="AN190">
            <v>2.9100000000000008E-2</v>
          </cell>
          <cell r="AO190">
            <v>2.930000000000001E-2</v>
          </cell>
          <cell r="AP190">
            <v>2.9500000000000012E-2</v>
          </cell>
          <cell r="AQ190">
            <v>2.9700000000000011E-2</v>
          </cell>
          <cell r="AR190">
            <v>2.9700000000000004E-2</v>
          </cell>
          <cell r="AS190">
            <v>2.9700000000000004E-2</v>
          </cell>
          <cell r="AT190">
            <v>2.9700000000000004E-2</v>
          </cell>
          <cell r="AU190">
            <v>2.7200000000000002E-2</v>
          </cell>
          <cell r="AV190">
            <v>2.7200000000000002E-2</v>
          </cell>
          <cell r="AW190">
            <v>2.7200000000000002E-2</v>
          </cell>
          <cell r="AX190">
            <v>2.7200000000000002E-2</v>
          </cell>
          <cell r="AY190">
            <v>2.7200000000000002E-2</v>
          </cell>
          <cell r="AZ190">
            <v>2.7200000000000002E-2</v>
          </cell>
          <cell r="BA190">
            <v>2.7200000000000002E-2</v>
          </cell>
          <cell r="BB190">
            <v>2.7200000000000002E-2</v>
          </cell>
          <cell r="BC190">
            <v>2.7200000000000002E-2</v>
          </cell>
          <cell r="BD190">
            <v>2.7200000000000002E-2</v>
          </cell>
          <cell r="BE190">
            <v>2.7200000000000002E-2</v>
          </cell>
          <cell r="BF190">
            <v>2.7200000000000002E-2</v>
          </cell>
          <cell r="BG190">
            <v>2.7200000000000002E-2</v>
          </cell>
          <cell r="BH190">
            <v>2.7200000000000002E-2</v>
          </cell>
          <cell r="BI190">
            <v>2.7200000000000002E-2</v>
          </cell>
          <cell r="BJ190">
            <v>2.7200000000000002E-2</v>
          </cell>
          <cell r="BK190">
            <v>2.7200000000000002E-2</v>
          </cell>
          <cell r="BL190">
            <v>2.7200000000000002E-2</v>
          </cell>
          <cell r="BM190">
            <v>2.7200000000000002E-2</v>
          </cell>
          <cell r="BN190">
            <v>2.7200000000000002E-2</v>
          </cell>
          <cell r="BO190">
            <v>2.7200000000000002E-2</v>
          </cell>
        </row>
        <row r="192">
          <cell r="C192" t="str">
            <v>Interest Expense</v>
          </cell>
          <cell r="F192" t="str">
            <v>Circular?</v>
          </cell>
          <cell r="G192">
            <v>1</v>
          </cell>
          <cell r="H192">
            <v>1.0880000000000001</v>
          </cell>
          <cell r="I192">
            <v>0.24546300000000043</v>
          </cell>
          <cell r="J192">
            <v>0</v>
          </cell>
          <cell r="K192">
            <v>0</v>
          </cell>
          <cell r="L192">
            <v>0</v>
          </cell>
          <cell r="M192">
            <v>0</v>
          </cell>
          <cell r="N192">
            <v>0</v>
          </cell>
          <cell r="O192">
            <v>0.14688193215350329</v>
          </cell>
          <cell r="P192">
            <v>0.47561761020884585</v>
          </cell>
          <cell r="Q192">
            <v>0.75613646757926567</v>
          </cell>
          <cell r="R192">
            <v>1.1195161802393052</v>
          </cell>
          <cell r="S192">
            <v>0.77688104454628792</v>
          </cell>
          <cell r="T192">
            <v>0.62951250267257197</v>
          </cell>
          <cell r="U192">
            <v>0.71100317558332971</v>
          </cell>
          <cell r="V192">
            <v>1.0506909351818432</v>
          </cell>
          <cell r="W192">
            <v>0.60610925127853177</v>
          </cell>
          <cell r="X192">
            <v>0.43339298863012043</v>
          </cell>
          <cell r="Y192">
            <v>0.58160078090260314</v>
          </cell>
          <cell r="Z192">
            <v>0.66743967371213997</v>
          </cell>
          <cell r="AA192">
            <v>0.87655167177331572</v>
          </cell>
          <cell r="AB192">
            <v>0.98544871774090115</v>
          </cell>
          <cell r="AC192">
            <v>1.1539946230744547</v>
          </cell>
          <cell r="AD192">
            <v>1.2494024544222775</v>
          </cell>
          <cell r="AE192">
            <v>1.4180614776195795</v>
          </cell>
          <cell r="AF192">
            <v>1.5375251691152063</v>
          </cell>
          <cell r="AG192">
            <v>1.4872862995310374</v>
          </cell>
          <cell r="AH192">
            <v>1.9023764762271331</v>
          </cell>
          <cell r="AI192">
            <v>1.3276427326267375</v>
          </cell>
          <cell r="AJ192">
            <v>1.0060006077362351</v>
          </cell>
          <cell r="AK192">
            <v>1.0820749612123701</v>
          </cell>
          <cell r="AL192">
            <v>1.206309435525402</v>
          </cell>
          <cell r="AM192">
            <v>1.2854206817707028</v>
          </cell>
          <cell r="AN192">
            <v>1.3118896857795483</v>
          </cell>
          <cell r="AO192">
            <v>1.4135201329250262</v>
          </cell>
          <cell r="AP192">
            <v>1.4113746439274961</v>
          </cell>
          <cell r="AQ192">
            <v>1.4813378166316968</v>
          </cell>
          <cell r="AR192">
            <v>1.5330942332341011</v>
          </cell>
          <cell r="AS192">
            <v>1.4988982901693388</v>
          </cell>
          <cell r="AT192">
            <v>1.6577135535191179</v>
          </cell>
          <cell r="AU192">
            <v>0.98605778805159683</v>
          </cell>
          <cell r="AV192">
            <v>0.6092429500819978</v>
          </cell>
          <cell r="AW192">
            <v>0.67478477344722643</v>
          </cell>
          <cell r="AX192">
            <v>0.76320327620998152</v>
          </cell>
          <cell r="AY192">
            <v>0.78684672042356796</v>
          </cell>
          <cell r="AZ192">
            <v>0.79145141276026743</v>
          </cell>
          <cell r="BA192">
            <v>0.80187740866345003</v>
          </cell>
          <cell r="BB192">
            <v>0.73769477666841388</v>
          </cell>
          <cell r="BC192">
            <v>0.70764371510645119</v>
          </cell>
          <cell r="BD192">
            <v>0.33705139376822579</v>
          </cell>
          <cell r="BE192">
            <v>0.29122893334989369</v>
          </cell>
          <cell r="BF192">
            <v>0.25949590765037606</v>
          </cell>
          <cell r="BG192">
            <v>0.11330501655517686</v>
          </cell>
          <cell r="BH192">
            <v>0</v>
          </cell>
          <cell r="BI192">
            <v>0</v>
          </cell>
          <cell r="BJ192">
            <v>0</v>
          </cell>
          <cell r="BK192">
            <v>0</v>
          </cell>
          <cell r="BL192">
            <v>0</v>
          </cell>
          <cell r="BM192">
            <v>0</v>
          </cell>
          <cell r="BN192">
            <v>0</v>
          </cell>
          <cell r="BO192">
            <v>0</v>
          </cell>
        </row>
        <row r="194">
          <cell r="C194" t="str">
            <v>Commitment Fee</v>
          </cell>
          <cell r="H194">
            <v>3.7499999999999999E-3</v>
          </cell>
          <cell r="I194">
            <v>3.7499999999999999E-3</v>
          </cell>
          <cell r="J194">
            <v>3.7499999999999999E-3</v>
          </cell>
          <cell r="K194">
            <v>3.7499999999999999E-3</v>
          </cell>
          <cell r="L194">
            <v>3.7499999999999999E-3</v>
          </cell>
          <cell r="M194">
            <v>3.7499999999999999E-3</v>
          </cell>
          <cell r="N194">
            <v>3.7499999999999999E-3</v>
          </cell>
          <cell r="O194">
            <v>3.7499999999999999E-3</v>
          </cell>
          <cell r="P194">
            <v>5.0000000000000001E-3</v>
          </cell>
          <cell r="Q194">
            <v>5.0000000000000001E-3</v>
          </cell>
          <cell r="R194">
            <v>5.0000000000000001E-3</v>
          </cell>
          <cell r="S194">
            <v>3.7499999999999999E-3</v>
          </cell>
          <cell r="T194">
            <v>3.7499999999999999E-3</v>
          </cell>
          <cell r="U194">
            <v>3.7499999999999999E-3</v>
          </cell>
          <cell r="V194">
            <v>5.0000000000000001E-3</v>
          </cell>
          <cell r="W194">
            <v>3.7499999999999999E-3</v>
          </cell>
          <cell r="X194">
            <v>3.7499999999999999E-3</v>
          </cell>
          <cell r="Y194">
            <v>3.7499999999999999E-3</v>
          </cell>
          <cell r="Z194">
            <v>3.7499999999999999E-3</v>
          </cell>
          <cell r="AA194">
            <v>3.7499999999999999E-3</v>
          </cell>
          <cell r="AB194">
            <v>3.7499999999999999E-3</v>
          </cell>
          <cell r="AC194">
            <v>3.7499999999999999E-3</v>
          </cell>
          <cell r="AD194">
            <v>3.7499999999999999E-3</v>
          </cell>
          <cell r="AE194">
            <v>3.7499999999999999E-3</v>
          </cell>
          <cell r="AF194">
            <v>3.7499999999999999E-3</v>
          </cell>
          <cell r="AG194">
            <v>3.7499999999999999E-3</v>
          </cell>
          <cell r="AH194">
            <v>5.0000000000000001E-3</v>
          </cell>
          <cell r="AI194">
            <v>3.7499999999999999E-3</v>
          </cell>
          <cell r="AJ194">
            <v>3.7499999999999999E-3</v>
          </cell>
          <cell r="AK194">
            <v>3.7499999999999999E-3</v>
          </cell>
          <cell r="AL194">
            <v>3.7499999999999999E-3</v>
          </cell>
          <cell r="AM194">
            <v>3.7499999999999999E-3</v>
          </cell>
          <cell r="AN194">
            <v>3.7499999999999999E-3</v>
          </cell>
          <cell r="AO194">
            <v>3.7499999999999999E-3</v>
          </cell>
          <cell r="AP194">
            <v>3.7499999999999999E-3</v>
          </cell>
          <cell r="AQ194">
            <v>3.7499999999999999E-3</v>
          </cell>
          <cell r="AR194">
            <v>3.7499999999999999E-3</v>
          </cell>
          <cell r="AS194">
            <v>3.7499999999999999E-3</v>
          </cell>
          <cell r="AT194">
            <v>3.7499999999999999E-3</v>
          </cell>
          <cell r="AU194">
            <v>3.7499999999999999E-3</v>
          </cell>
          <cell r="AV194">
            <v>3.7499999999999999E-3</v>
          </cell>
          <cell r="AW194">
            <v>3.7499999999999999E-3</v>
          </cell>
          <cell r="AX194">
            <v>3.7499999999999999E-3</v>
          </cell>
          <cell r="AY194">
            <v>3.7499999999999999E-3</v>
          </cell>
          <cell r="AZ194">
            <v>3.7499999999999999E-3</v>
          </cell>
          <cell r="BA194">
            <v>3.7499999999999999E-3</v>
          </cell>
          <cell r="BB194">
            <v>3.7499999999999999E-3</v>
          </cell>
          <cell r="BC194">
            <v>3.7499999999999999E-3</v>
          </cell>
          <cell r="BD194">
            <v>3.7499999999999999E-3</v>
          </cell>
          <cell r="BE194">
            <v>3.7499999999999999E-3</v>
          </cell>
          <cell r="BF194">
            <v>3.7499999999999999E-3</v>
          </cell>
          <cell r="BG194">
            <v>3.7499999999999999E-3</v>
          </cell>
          <cell r="BH194">
            <v>3.7499999999999999E-3</v>
          </cell>
          <cell r="BI194">
            <v>3.7499999999999999E-3</v>
          </cell>
          <cell r="BJ194">
            <v>3.7499999999999999E-3</v>
          </cell>
          <cell r="BK194">
            <v>3.7499999999999999E-3</v>
          </cell>
          <cell r="BL194">
            <v>3.7499999999999999E-3</v>
          </cell>
          <cell r="BM194">
            <v>3.7499999999999999E-3</v>
          </cell>
          <cell r="BN194">
            <v>3.7499999999999999E-3</v>
          </cell>
          <cell r="BO194">
            <v>3.7499999999999999E-3</v>
          </cell>
        </row>
        <row r="195">
          <cell r="C195" t="str">
            <v>Commitment Fee</v>
          </cell>
          <cell r="H195">
            <v>1.1606999999999999E-2</v>
          </cell>
          <cell r="I195">
            <v>5.4042E-2</v>
          </cell>
          <cell r="J195">
            <v>7.2656000000000012E-2</v>
          </cell>
          <cell r="K195">
            <v>0.15368852459016394</v>
          </cell>
          <cell r="L195">
            <v>0.15881147540983606</v>
          </cell>
          <cell r="M195">
            <v>0.23821721311475411</v>
          </cell>
          <cell r="N195">
            <v>0.24615778688524589</v>
          </cell>
          <cell r="O195">
            <v>0.24615778688524589</v>
          </cell>
          <cell r="P195">
            <v>0.31762295081967212</v>
          </cell>
          <cell r="Q195">
            <v>0.32821038251366119</v>
          </cell>
          <cell r="R195">
            <v>0.31762295081967212</v>
          </cell>
          <cell r="S195">
            <v>0.24615778688524589</v>
          </cell>
          <cell r="T195">
            <v>0.25479452054794521</v>
          </cell>
          <cell r="U195">
            <v>0.23013698630136986</v>
          </cell>
          <cell r="V195">
            <v>0.33972602739726027</v>
          </cell>
          <cell r="W195">
            <v>0.24657534246575341</v>
          </cell>
          <cell r="X195">
            <v>0.25479452054794521</v>
          </cell>
          <cell r="Y195">
            <v>0.24657534246575341</v>
          </cell>
          <cell r="Z195">
            <v>0.25479452054794521</v>
          </cell>
          <cell r="AA195">
            <v>0.25479452054794521</v>
          </cell>
          <cell r="AB195">
            <v>0.24657534246575341</v>
          </cell>
          <cell r="AC195">
            <v>0.25479452054794521</v>
          </cell>
          <cell r="AD195">
            <v>0.24657534246575341</v>
          </cell>
          <cell r="AE195">
            <v>0.25479452054794521</v>
          </cell>
          <cell r="AF195">
            <v>0.25479452054794521</v>
          </cell>
          <cell r="AG195">
            <v>0.23013698630136986</v>
          </cell>
          <cell r="AH195">
            <v>0.33972602739726027</v>
          </cell>
          <cell r="AI195">
            <v>0.24657534246575341</v>
          </cell>
          <cell r="AJ195">
            <v>0.25479452054794521</v>
          </cell>
          <cell r="AK195">
            <v>0.24657534246575341</v>
          </cell>
          <cell r="AL195">
            <v>0.25479452054794521</v>
          </cell>
          <cell r="AM195">
            <v>0.25479452054794521</v>
          </cell>
          <cell r="AN195">
            <v>0.24657534246575341</v>
          </cell>
          <cell r="AO195">
            <v>0.25479452054794521</v>
          </cell>
          <cell r="AP195">
            <v>0.24657534246575341</v>
          </cell>
          <cell r="AQ195">
            <v>0.25479452054794521</v>
          </cell>
          <cell r="AR195">
            <v>0.25479452054794521</v>
          </cell>
          <cell r="AS195">
            <v>0.23013698630136986</v>
          </cell>
          <cell r="AT195">
            <v>0.25479452054794521</v>
          </cell>
          <cell r="AU195">
            <v>0.24657534246575341</v>
          </cell>
          <cell r="AV195">
            <v>0.25479452054794521</v>
          </cell>
          <cell r="AW195">
            <v>0.24657534246575341</v>
          </cell>
          <cell r="AX195">
            <v>0.25479452054794521</v>
          </cell>
          <cell r="AY195">
            <v>0.25479452054794521</v>
          </cell>
          <cell r="AZ195">
            <v>0.24657534246575341</v>
          </cell>
          <cell r="BA195">
            <v>0.25479452054794521</v>
          </cell>
          <cell r="BB195">
            <v>0.24657534246575341</v>
          </cell>
          <cell r="BC195">
            <v>0.25479452054794521</v>
          </cell>
          <cell r="BD195">
            <v>0.25479452054794521</v>
          </cell>
          <cell r="BE195">
            <v>0.23835616438356164</v>
          </cell>
          <cell r="BF195">
            <v>0.25479452054794521</v>
          </cell>
          <cell r="BG195">
            <v>0.24657534246575341</v>
          </cell>
          <cell r="BH195">
            <v>0.25479452054794521</v>
          </cell>
          <cell r="BI195">
            <v>0.24657534246575341</v>
          </cell>
          <cell r="BJ195">
            <v>0.25479452054794521</v>
          </cell>
          <cell r="BK195">
            <v>0.25479452054794521</v>
          </cell>
          <cell r="BL195">
            <v>0.24657534246575341</v>
          </cell>
          <cell r="BM195">
            <v>0.25479452054794521</v>
          </cell>
          <cell r="BN195">
            <v>0.24657534246575341</v>
          </cell>
          <cell r="BO195">
            <v>0.25479452054794521</v>
          </cell>
        </row>
        <row r="197">
          <cell r="C197" t="str">
            <v>Utilization</v>
          </cell>
          <cell r="H197">
            <v>0</v>
          </cell>
          <cell r="I197">
            <v>0</v>
          </cell>
          <cell r="J197">
            <v>0</v>
          </cell>
          <cell r="K197">
            <v>0</v>
          </cell>
          <cell r="L197">
            <v>0</v>
          </cell>
          <cell r="M197">
            <v>0</v>
          </cell>
          <cell r="N197">
            <v>0</v>
          </cell>
          <cell r="O197">
            <v>0.27412043861372393</v>
          </cell>
          <cell r="P197">
            <v>0.55068906309884458</v>
          </cell>
          <cell r="Q197">
            <v>0.70889310511648784</v>
          </cell>
          <cell r="R197">
            <v>0.90697171581454117</v>
          </cell>
          <cell r="S197">
            <v>0.49631127694391558</v>
          </cell>
          <cell r="T197">
            <v>0.34740458139083152</v>
          </cell>
          <cell r="U197">
            <v>0.42384020772003461</v>
          </cell>
          <cell r="V197">
            <v>0.50631305772108293</v>
          </cell>
          <cell r="W197">
            <v>0.16286382284958892</v>
          </cell>
          <cell r="X197">
            <v>0.25191796383157078</v>
          </cell>
          <cell r="Y197">
            <v>0.31885379130575575</v>
          </cell>
          <cell r="Z197">
            <v>0.2383149461875349</v>
          </cell>
          <cell r="AA197">
            <v>0.28096500544120956</v>
          </cell>
          <cell r="AB197">
            <v>0.31776788174219267</v>
          </cell>
          <cell r="AC197">
            <v>0.35570701520336578</v>
          </cell>
          <cell r="AD197">
            <v>0.39219277301169153</v>
          </cell>
          <cell r="AE197">
            <v>0.4232665823487346</v>
          </cell>
          <cell r="AF197">
            <v>0.45446039591449156</v>
          </cell>
          <cell r="AG197">
            <v>0.47876893076391402</v>
          </cell>
          <cell r="AH197">
            <v>0.50364110577103705</v>
          </cell>
          <cell r="AI197">
            <v>0.26281140100438266</v>
          </cell>
          <cell r="AJ197">
            <v>0.29524965271912623</v>
          </cell>
          <cell r="AK197">
            <v>0.32066825892612127</v>
          </cell>
          <cell r="AL197">
            <v>0.33918404179962403</v>
          </cell>
          <cell r="AM197">
            <v>0.35907625339151539</v>
          </cell>
          <cell r="AN197">
            <v>0.37225591202969127</v>
          </cell>
          <cell r="AO197">
            <v>0.38510743857786778</v>
          </cell>
          <cell r="AP197">
            <v>0.39101571778150823</v>
          </cell>
          <cell r="AQ197">
            <v>0.39199474971868253</v>
          </cell>
          <cell r="AR197">
            <v>0.41837329652214417</v>
          </cell>
          <cell r="AS197">
            <v>0.45880784170426048</v>
          </cell>
          <cell r="AT197">
            <v>0.41743189912261469</v>
          </cell>
          <cell r="AU197">
            <v>0.17065812152907298</v>
          </cell>
          <cell r="AV197">
            <v>0.18097640848346533</v>
          </cell>
          <cell r="AW197">
            <v>0.22146875868685759</v>
          </cell>
          <cell r="AX197">
            <v>0.2190264908650767</v>
          </cell>
          <cell r="AY197">
            <v>0.23511495909476246</v>
          </cell>
          <cell r="AZ197">
            <v>0.23691080178350155</v>
          </cell>
          <cell r="BA197">
            <v>0.2259058556519179</v>
          </cell>
          <cell r="BB197">
            <v>0.21405916638071454</v>
          </cell>
          <cell r="BC197">
            <v>0.19436897405865078</v>
          </cell>
          <cell r="BD197">
            <v>0.19523344346913707</v>
          </cell>
          <cell r="BE197">
            <v>0.16461839946320281</v>
          </cell>
          <cell r="BF197">
            <v>0.13533654755201679</v>
          </cell>
          <cell r="BG197">
            <v>0</v>
          </cell>
          <cell r="BH197">
            <v>0</v>
          </cell>
          <cell r="BI197">
            <v>0</v>
          </cell>
          <cell r="BJ197">
            <v>0</v>
          </cell>
          <cell r="BK197">
            <v>0</v>
          </cell>
          <cell r="BL197">
            <v>0</v>
          </cell>
          <cell r="BM197">
            <v>0</v>
          </cell>
          <cell r="BN197">
            <v>0</v>
          </cell>
          <cell r="BO197">
            <v>0</v>
          </cell>
        </row>
        <row r="199">
          <cell r="C199" t="str">
            <v>8.25% Senior Notes due 6/30/20</v>
          </cell>
        </row>
        <row r="200">
          <cell r="C200" t="str">
            <v>Beginning Balance</v>
          </cell>
          <cell r="H200">
            <v>0</v>
          </cell>
          <cell r="I200">
            <v>0</v>
          </cell>
          <cell r="J200">
            <v>0</v>
          </cell>
          <cell r="K200">
            <v>0</v>
          </cell>
          <cell r="L200">
            <v>0</v>
          </cell>
          <cell r="M200">
            <v>0</v>
          </cell>
          <cell r="N200">
            <v>750</v>
          </cell>
          <cell r="O200">
            <v>750</v>
          </cell>
          <cell r="P200">
            <v>750</v>
          </cell>
          <cell r="Q200">
            <v>750</v>
          </cell>
          <cell r="R200">
            <v>750</v>
          </cell>
          <cell r="S200">
            <v>750</v>
          </cell>
          <cell r="T200">
            <v>750</v>
          </cell>
          <cell r="U200">
            <v>750</v>
          </cell>
          <cell r="V200">
            <v>750</v>
          </cell>
          <cell r="W200">
            <v>750</v>
          </cell>
          <cell r="X200">
            <v>750</v>
          </cell>
          <cell r="Y200">
            <v>750</v>
          </cell>
          <cell r="Z200">
            <v>750</v>
          </cell>
          <cell r="AA200">
            <v>750</v>
          </cell>
          <cell r="AB200">
            <v>750</v>
          </cell>
          <cell r="AC200">
            <v>750</v>
          </cell>
          <cell r="AD200">
            <v>750</v>
          </cell>
          <cell r="AE200">
            <v>750</v>
          </cell>
          <cell r="AF200">
            <v>750</v>
          </cell>
          <cell r="AG200">
            <v>750</v>
          </cell>
          <cell r="AH200">
            <v>750</v>
          </cell>
          <cell r="AI200">
            <v>750</v>
          </cell>
          <cell r="AJ200">
            <v>750</v>
          </cell>
          <cell r="AK200">
            <v>750</v>
          </cell>
          <cell r="AL200">
            <v>750</v>
          </cell>
          <cell r="AM200">
            <v>750</v>
          </cell>
          <cell r="AN200">
            <v>750</v>
          </cell>
          <cell r="AO200">
            <v>750</v>
          </cell>
          <cell r="AP200">
            <v>750</v>
          </cell>
          <cell r="AQ200">
            <v>750</v>
          </cell>
          <cell r="AR200">
            <v>750</v>
          </cell>
          <cell r="AS200">
            <v>750</v>
          </cell>
          <cell r="AT200">
            <v>750</v>
          </cell>
          <cell r="AU200">
            <v>750</v>
          </cell>
          <cell r="AV200">
            <v>750</v>
          </cell>
          <cell r="AW200">
            <v>750</v>
          </cell>
          <cell r="AX200">
            <v>750</v>
          </cell>
          <cell r="AY200">
            <v>750</v>
          </cell>
          <cell r="AZ200">
            <v>750</v>
          </cell>
          <cell r="BA200">
            <v>750</v>
          </cell>
          <cell r="BB200">
            <v>750</v>
          </cell>
          <cell r="BC200">
            <v>750</v>
          </cell>
          <cell r="BD200">
            <v>750</v>
          </cell>
          <cell r="BE200">
            <v>750</v>
          </cell>
          <cell r="BF200">
            <v>750</v>
          </cell>
          <cell r="BG200">
            <v>750</v>
          </cell>
          <cell r="BH200">
            <v>750</v>
          </cell>
          <cell r="BI200">
            <v>750</v>
          </cell>
          <cell r="BJ200">
            <v>750</v>
          </cell>
          <cell r="BK200">
            <v>750</v>
          </cell>
          <cell r="BL200">
            <v>750</v>
          </cell>
          <cell r="BM200">
            <v>750</v>
          </cell>
          <cell r="BN200">
            <v>750</v>
          </cell>
          <cell r="BO200">
            <v>750</v>
          </cell>
        </row>
        <row r="201">
          <cell r="C201" t="str">
            <v>Change</v>
          </cell>
          <cell r="H201">
            <v>0</v>
          </cell>
          <cell r="I201">
            <v>0</v>
          </cell>
          <cell r="J201">
            <v>0</v>
          </cell>
          <cell r="K201">
            <v>0</v>
          </cell>
          <cell r="L201">
            <v>0</v>
          </cell>
          <cell r="M201">
            <v>750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row>
        <row r="202">
          <cell r="C202" t="str">
            <v>Ending Balance</v>
          </cell>
          <cell r="H202">
            <v>0</v>
          </cell>
          <cell r="I202">
            <v>0</v>
          </cell>
          <cell r="J202">
            <v>0</v>
          </cell>
          <cell r="K202">
            <v>0</v>
          </cell>
          <cell r="L202">
            <v>0</v>
          </cell>
          <cell r="M202">
            <v>750</v>
          </cell>
          <cell r="N202">
            <v>750</v>
          </cell>
          <cell r="O202">
            <v>750</v>
          </cell>
          <cell r="P202">
            <v>750</v>
          </cell>
          <cell r="Q202">
            <v>750</v>
          </cell>
          <cell r="R202">
            <v>750</v>
          </cell>
          <cell r="S202">
            <v>750</v>
          </cell>
          <cell r="T202">
            <v>750</v>
          </cell>
          <cell r="U202">
            <v>750</v>
          </cell>
          <cell r="V202">
            <v>750</v>
          </cell>
          <cell r="W202">
            <v>750</v>
          </cell>
          <cell r="X202">
            <v>750</v>
          </cell>
          <cell r="Y202">
            <v>750</v>
          </cell>
          <cell r="Z202">
            <v>750</v>
          </cell>
          <cell r="AA202">
            <v>750</v>
          </cell>
          <cell r="AB202">
            <v>750</v>
          </cell>
          <cell r="AC202">
            <v>750</v>
          </cell>
          <cell r="AD202">
            <v>750</v>
          </cell>
          <cell r="AE202">
            <v>750</v>
          </cell>
          <cell r="AF202">
            <v>750</v>
          </cell>
          <cell r="AG202">
            <v>750</v>
          </cell>
          <cell r="AH202">
            <v>750</v>
          </cell>
          <cell r="AI202">
            <v>750</v>
          </cell>
          <cell r="AJ202">
            <v>750</v>
          </cell>
          <cell r="AK202">
            <v>750</v>
          </cell>
          <cell r="AL202">
            <v>750</v>
          </cell>
          <cell r="AM202">
            <v>750</v>
          </cell>
          <cell r="AN202">
            <v>750</v>
          </cell>
          <cell r="AO202">
            <v>750</v>
          </cell>
          <cell r="AP202">
            <v>750</v>
          </cell>
          <cell r="AQ202">
            <v>750</v>
          </cell>
          <cell r="AR202">
            <v>750</v>
          </cell>
          <cell r="AS202">
            <v>750</v>
          </cell>
          <cell r="AT202">
            <v>750</v>
          </cell>
          <cell r="AU202">
            <v>750</v>
          </cell>
          <cell r="AV202">
            <v>750</v>
          </cell>
          <cell r="AW202">
            <v>750</v>
          </cell>
          <cell r="AX202">
            <v>750</v>
          </cell>
          <cell r="AY202">
            <v>750</v>
          </cell>
          <cell r="AZ202">
            <v>750</v>
          </cell>
          <cell r="BA202">
            <v>750</v>
          </cell>
          <cell r="BB202">
            <v>750</v>
          </cell>
          <cell r="BC202">
            <v>750</v>
          </cell>
          <cell r="BD202">
            <v>750</v>
          </cell>
          <cell r="BE202">
            <v>750</v>
          </cell>
          <cell r="BF202">
            <v>750</v>
          </cell>
          <cell r="BG202">
            <v>750</v>
          </cell>
          <cell r="BH202">
            <v>750</v>
          </cell>
          <cell r="BI202">
            <v>750</v>
          </cell>
          <cell r="BJ202">
            <v>750</v>
          </cell>
          <cell r="BK202">
            <v>750</v>
          </cell>
          <cell r="BL202">
            <v>750</v>
          </cell>
          <cell r="BM202">
            <v>750</v>
          </cell>
          <cell r="BN202">
            <v>750</v>
          </cell>
          <cell r="BO202">
            <v>750</v>
          </cell>
        </row>
        <row r="204">
          <cell r="C204" t="str">
            <v>Interest Expense</v>
          </cell>
          <cell r="E204">
            <v>8.2500000000000004E-2</v>
          </cell>
          <cell r="F204" t="str">
            <v>Circular?</v>
          </cell>
          <cell r="G204">
            <v>1</v>
          </cell>
          <cell r="H204">
            <v>0</v>
          </cell>
          <cell r="I204">
            <v>0</v>
          </cell>
          <cell r="J204">
            <v>0</v>
          </cell>
          <cell r="K204">
            <v>0</v>
          </cell>
          <cell r="L204">
            <v>0</v>
          </cell>
          <cell r="M204">
            <v>2.578125</v>
          </cell>
          <cell r="N204">
            <v>5.15625</v>
          </cell>
          <cell r="O204">
            <v>5.15625</v>
          </cell>
          <cell r="P204">
            <v>5.15625</v>
          </cell>
          <cell r="Q204">
            <v>5.15625</v>
          </cell>
          <cell r="R204">
            <v>5.15625</v>
          </cell>
          <cell r="S204">
            <v>5.15625</v>
          </cell>
          <cell r="T204">
            <v>5.15625</v>
          </cell>
          <cell r="U204">
            <v>5.15625</v>
          </cell>
          <cell r="V204">
            <v>5.15625</v>
          </cell>
          <cell r="W204">
            <v>5.15625</v>
          </cell>
          <cell r="X204">
            <v>5.15625</v>
          </cell>
          <cell r="Y204">
            <v>5.15625</v>
          </cell>
          <cell r="Z204">
            <v>5.15625</v>
          </cell>
          <cell r="AA204">
            <v>5.15625</v>
          </cell>
          <cell r="AB204">
            <v>5.15625</v>
          </cell>
          <cell r="AC204">
            <v>5.15625</v>
          </cell>
          <cell r="AD204">
            <v>5.15625</v>
          </cell>
          <cell r="AE204">
            <v>5.15625</v>
          </cell>
          <cell r="AF204">
            <v>5.15625</v>
          </cell>
          <cell r="AG204">
            <v>5.15625</v>
          </cell>
          <cell r="AH204">
            <v>5.15625</v>
          </cell>
          <cell r="AI204">
            <v>5.15625</v>
          </cell>
          <cell r="AJ204">
            <v>5.15625</v>
          </cell>
          <cell r="AK204">
            <v>5.15625</v>
          </cell>
          <cell r="AL204">
            <v>5.15625</v>
          </cell>
          <cell r="AM204">
            <v>5.15625</v>
          </cell>
          <cell r="AN204">
            <v>5.15625</v>
          </cell>
          <cell r="AO204">
            <v>5.15625</v>
          </cell>
          <cell r="AP204">
            <v>5.15625</v>
          </cell>
          <cell r="AQ204">
            <v>5.15625</v>
          </cell>
          <cell r="AR204">
            <v>5.15625</v>
          </cell>
          <cell r="AS204">
            <v>5.15625</v>
          </cell>
          <cell r="AT204">
            <v>5.15625</v>
          </cell>
          <cell r="AU204">
            <v>5.15625</v>
          </cell>
          <cell r="AV204">
            <v>5.15625</v>
          </cell>
          <cell r="AW204">
            <v>5.15625</v>
          </cell>
          <cell r="AX204">
            <v>5.15625</v>
          </cell>
          <cell r="AY204">
            <v>5.15625</v>
          </cell>
          <cell r="AZ204">
            <v>5.15625</v>
          </cell>
          <cell r="BA204">
            <v>5.15625</v>
          </cell>
          <cell r="BB204">
            <v>5.15625</v>
          </cell>
          <cell r="BC204">
            <v>5.15625</v>
          </cell>
          <cell r="BD204">
            <v>5.15625</v>
          </cell>
          <cell r="BE204">
            <v>5.15625</v>
          </cell>
          <cell r="BF204">
            <v>5.15625</v>
          </cell>
          <cell r="BG204">
            <v>5.15625</v>
          </cell>
          <cell r="BH204">
            <v>5.15625</v>
          </cell>
          <cell r="BI204">
            <v>5.15625</v>
          </cell>
          <cell r="BJ204">
            <v>5.15625</v>
          </cell>
          <cell r="BK204">
            <v>5.15625</v>
          </cell>
          <cell r="BL204">
            <v>5.15625</v>
          </cell>
          <cell r="BM204">
            <v>5.15625</v>
          </cell>
          <cell r="BN204">
            <v>5.15625</v>
          </cell>
          <cell r="BO204">
            <v>5.15625</v>
          </cell>
        </row>
        <row r="206">
          <cell r="C206" t="str">
            <v>8.25% Senior Notes due 2021</v>
          </cell>
        </row>
        <row r="207">
          <cell r="C207" t="str">
            <v>Beginning Balance</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400</v>
          </cell>
          <cell r="Y207">
            <v>400</v>
          </cell>
          <cell r="Z207">
            <v>400</v>
          </cell>
          <cell r="AA207">
            <v>400</v>
          </cell>
          <cell r="AB207">
            <v>400</v>
          </cell>
          <cell r="AC207">
            <v>400</v>
          </cell>
          <cell r="AD207">
            <v>400</v>
          </cell>
          <cell r="AE207">
            <v>400</v>
          </cell>
          <cell r="AF207">
            <v>400</v>
          </cell>
          <cell r="AG207">
            <v>400</v>
          </cell>
          <cell r="AH207">
            <v>400</v>
          </cell>
          <cell r="AI207">
            <v>400</v>
          </cell>
          <cell r="AJ207">
            <v>400</v>
          </cell>
          <cell r="AK207">
            <v>400</v>
          </cell>
          <cell r="AL207">
            <v>400</v>
          </cell>
          <cell r="AM207">
            <v>400</v>
          </cell>
          <cell r="AN207">
            <v>400</v>
          </cell>
          <cell r="AO207">
            <v>400</v>
          </cell>
          <cell r="AP207">
            <v>400</v>
          </cell>
          <cell r="AQ207">
            <v>400</v>
          </cell>
          <cell r="AR207">
            <v>400</v>
          </cell>
          <cell r="AS207">
            <v>400</v>
          </cell>
          <cell r="AT207">
            <v>400</v>
          </cell>
          <cell r="AU207">
            <v>400</v>
          </cell>
          <cell r="AV207">
            <v>400</v>
          </cell>
          <cell r="AW207">
            <v>400</v>
          </cell>
          <cell r="AX207">
            <v>400</v>
          </cell>
          <cell r="AY207">
            <v>400</v>
          </cell>
          <cell r="AZ207">
            <v>400</v>
          </cell>
          <cell r="BA207">
            <v>400</v>
          </cell>
          <cell r="BB207">
            <v>400</v>
          </cell>
          <cell r="BC207">
            <v>400</v>
          </cell>
          <cell r="BD207">
            <v>400</v>
          </cell>
          <cell r="BE207">
            <v>400</v>
          </cell>
          <cell r="BF207">
            <v>400</v>
          </cell>
          <cell r="BG207">
            <v>400</v>
          </cell>
          <cell r="BH207">
            <v>400</v>
          </cell>
          <cell r="BI207">
            <v>400</v>
          </cell>
          <cell r="BJ207">
            <v>400</v>
          </cell>
          <cell r="BK207">
            <v>400</v>
          </cell>
          <cell r="BL207">
            <v>400</v>
          </cell>
          <cell r="BM207">
            <v>400</v>
          </cell>
          <cell r="BN207">
            <v>400</v>
          </cell>
          <cell r="BO207">
            <v>400</v>
          </cell>
        </row>
        <row r="208">
          <cell r="C208" t="str">
            <v>Change</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400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row>
        <row r="209">
          <cell r="C209" t="str">
            <v>Ending Balance</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400</v>
          </cell>
          <cell r="X209">
            <v>400</v>
          </cell>
          <cell r="Y209">
            <v>400</v>
          </cell>
          <cell r="Z209">
            <v>400</v>
          </cell>
          <cell r="AA209">
            <v>400</v>
          </cell>
          <cell r="AB209">
            <v>400</v>
          </cell>
          <cell r="AC209">
            <v>400</v>
          </cell>
          <cell r="AD209">
            <v>400</v>
          </cell>
          <cell r="AE209">
            <v>400</v>
          </cell>
          <cell r="AF209">
            <v>400</v>
          </cell>
          <cell r="AG209">
            <v>400</v>
          </cell>
          <cell r="AH209">
            <v>400</v>
          </cell>
          <cell r="AI209">
            <v>400</v>
          </cell>
          <cell r="AJ209">
            <v>400</v>
          </cell>
          <cell r="AK209">
            <v>400</v>
          </cell>
          <cell r="AL209">
            <v>400</v>
          </cell>
          <cell r="AM209">
            <v>400</v>
          </cell>
          <cell r="AN209">
            <v>400</v>
          </cell>
          <cell r="AO209">
            <v>400</v>
          </cell>
          <cell r="AP209">
            <v>400</v>
          </cell>
          <cell r="AQ209">
            <v>400</v>
          </cell>
          <cell r="AR209">
            <v>400</v>
          </cell>
          <cell r="AS209">
            <v>400</v>
          </cell>
          <cell r="AT209">
            <v>400</v>
          </cell>
          <cell r="AU209">
            <v>400</v>
          </cell>
          <cell r="AV209">
            <v>400</v>
          </cell>
          <cell r="AW209">
            <v>400</v>
          </cell>
          <cell r="AX209">
            <v>400</v>
          </cell>
          <cell r="AY209">
            <v>400</v>
          </cell>
          <cell r="AZ209">
            <v>400</v>
          </cell>
          <cell r="BA209">
            <v>400</v>
          </cell>
          <cell r="BB209">
            <v>400</v>
          </cell>
          <cell r="BC209">
            <v>400</v>
          </cell>
          <cell r="BD209">
            <v>400</v>
          </cell>
          <cell r="BE209">
            <v>400</v>
          </cell>
          <cell r="BF209">
            <v>400</v>
          </cell>
          <cell r="BG209">
            <v>400</v>
          </cell>
          <cell r="BH209">
            <v>400</v>
          </cell>
          <cell r="BI209">
            <v>400</v>
          </cell>
          <cell r="BJ209">
            <v>400</v>
          </cell>
          <cell r="BK209">
            <v>400</v>
          </cell>
          <cell r="BL209">
            <v>400</v>
          </cell>
          <cell r="BM209">
            <v>400</v>
          </cell>
          <cell r="BN209">
            <v>400</v>
          </cell>
          <cell r="BO209">
            <v>400</v>
          </cell>
        </row>
        <row r="211">
          <cell r="C211" t="str">
            <v>Interest Expense</v>
          </cell>
          <cell r="E211">
            <v>8.2500000000000004E-2</v>
          </cell>
          <cell r="F211" t="str">
            <v>Circular?</v>
          </cell>
          <cell r="G211">
            <v>1</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1.375</v>
          </cell>
          <cell r="X211">
            <v>2.75</v>
          </cell>
          <cell r="Y211">
            <v>2.75</v>
          </cell>
          <cell r="Z211">
            <v>2.75</v>
          </cell>
          <cell r="AA211">
            <v>2.75</v>
          </cell>
          <cell r="AB211">
            <v>2.75</v>
          </cell>
          <cell r="AC211">
            <v>2.75</v>
          </cell>
          <cell r="AD211">
            <v>2.75</v>
          </cell>
          <cell r="AE211">
            <v>2.75</v>
          </cell>
          <cell r="AF211">
            <v>2.75</v>
          </cell>
          <cell r="AG211">
            <v>2.75</v>
          </cell>
          <cell r="AH211">
            <v>2.75</v>
          </cell>
          <cell r="AI211">
            <v>2.75</v>
          </cell>
          <cell r="AJ211">
            <v>2.75</v>
          </cell>
          <cell r="AK211">
            <v>2.75</v>
          </cell>
          <cell r="AL211">
            <v>2.75</v>
          </cell>
          <cell r="AM211">
            <v>2.75</v>
          </cell>
          <cell r="AN211">
            <v>2.75</v>
          </cell>
          <cell r="AO211">
            <v>2.75</v>
          </cell>
          <cell r="AP211">
            <v>2.75</v>
          </cell>
          <cell r="AQ211">
            <v>2.75</v>
          </cell>
          <cell r="AR211">
            <v>2.75</v>
          </cell>
          <cell r="AS211">
            <v>2.75</v>
          </cell>
          <cell r="AT211">
            <v>2.75</v>
          </cell>
          <cell r="AU211">
            <v>2.75</v>
          </cell>
          <cell r="AV211">
            <v>2.75</v>
          </cell>
          <cell r="AW211">
            <v>2.75</v>
          </cell>
          <cell r="AX211">
            <v>2.75</v>
          </cell>
          <cell r="AY211">
            <v>2.75</v>
          </cell>
          <cell r="AZ211">
            <v>2.75</v>
          </cell>
          <cell r="BA211">
            <v>2.75</v>
          </cell>
          <cell r="BB211">
            <v>2.75</v>
          </cell>
          <cell r="BC211">
            <v>2.75</v>
          </cell>
          <cell r="BD211">
            <v>2.75</v>
          </cell>
          <cell r="BE211">
            <v>2.75</v>
          </cell>
          <cell r="BF211">
            <v>2.75</v>
          </cell>
          <cell r="BG211">
            <v>2.75</v>
          </cell>
          <cell r="BH211">
            <v>2.75</v>
          </cell>
          <cell r="BI211">
            <v>2.75</v>
          </cell>
          <cell r="BJ211">
            <v>2.75</v>
          </cell>
          <cell r="BK211">
            <v>2.75</v>
          </cell>
          <cell r="BL211">
            <v>2.75</v>
          </cell>
          <cell r="BM211">
            <v>2.75</v>
          </cell>
          <cell r="BN211">
            <v>2.75</v>
          </cell>
          <cell r="BO211">
            <v>2.75</v>
          </cell>
        </row>
        <row r="213">
          <cell r="C213" t="str">
            <v>8.25% Senior Notes due 2022</v>
          </cell>
        </row>
        <row r="214">
          <cell r="C214" t="str">
            <v>Beginning Balance</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400</v>
          </cell>
          <cell r="AK214">
            <v>400</v>
          </cell>
          <cell r="AL214">
            <v>400</v>
          </cell>
          <cell r="AM214">
            <v>400</v>
          </cell>
          <cell r="AN214">
            <v>400</v>
          </cell>
          <cell r="AO214">
            <v>400</v>
          </cell>
          <cell r="AP214">
            <v>400</v>
          </cell>
          <cell r="AQ214">
            <v>400</v>
          </cell>
          <cell r="AR214">
            <v>400</v>
          </cell>
          <cell r="AS214">
            <v>400</v>
          </cell>
          <cell r="AT214">
            <v>400</v>
          </cell>
          <cell r="AU214">
            <v>400</v>
          </cell>
          <cell r="AV214">
            <v>400</v>
          </cell>
          <cell r="AW214">
            <v>400</v>
          </cell>
          <cell r="AX214">
            <v>400</v>
          </cell>
          <cell r="AY214">
            <v>400</v>
          </cell>
          <cell r="AZ214">
            <v>400</v>
          </cell>
          <cell r="BA214">
            <v>400</v>
          </cell>
          <cell r="BB214">
            <v>400</v>
          </cell>
          <cell r="BC214">
            <v>400</v>
          </cell>
          <cell r="BD214">
            <v>400</v>
          </cell>
          <cell r="BE214">
            <v>400</v>
          </cell>
          <cell r="BF214">
            <v>400</v>
          </cell>
          <cell r="BG214">
            <v>400</v>
          </cell>
          <cell r="BH214">
            <v>400</v>
          </cell>
          <cell r="BI214">
            <v>400</v>
          </cell>
          <cell r="BJ214">
            <v>400</v>
          </cell>
          <cell r="BK214">
            <v>400</v>
          </cell>
          <cell r="BL214">
            <v>400</v>
          </cell>
          <cell r="BM214">
            <v>400</v>
          </cell>
          <cell r="BN214">
            <v>400</v>
          </cell>
          <cell r="BO214">
            <v>400</v>
          </cell>
        </row>
        <row r="215">
          <cell r="C215" t="str">
            <v>Change</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400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row>
        <row r="216">
          <cell r="C216" t="str">
            <v>Ending Balance</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400</v>
          </cell>
          <cell r="AJ216">
            <v>400</v>
          </cell>
          <cell r="AK216">
            <v>400</v>
          </cell>
          <cell r="AL216">
            <v>400</v>
          </cell>
          <cell r="AM216">
            <v>400</v>
          </cell>
          <cell r="AN216">
            <v>400</v>
          </cell>
          <cell r="AO216">
            <v>400</v>
          </cell>
          <cell r="AP216">
            <v>400</v>
          </cell>
          <cell r="AQ216">
            <v>400</v>
          </cell>
          <cell r="AR216">
            <v>400</v>
          </cell>
          <cell r="AS216">
            <v>400</v>
          </cell>
          <cell r="AT216">
            <v>400</v>
          </cell>
          <cell r="AU216">
            <v>400</v>
          </cell>
          <cell r="AV216">
            <v>400</v>
          </cell>
          <cell r="AW216">
            <v>400</v>
          </cell>
          <cell r="AX216">
            <v>400</v>
          </cell>
          <cell r="AY216">
            <v>400</v>
          </cell>
          <cell r="AZ216">
            <v>400</v>
          </cell>
          <cell r="BA216">
            <v>400</v>
          </cell>
          <cell r="BB216">
            <v>400</v>
          </cell>
          <cell r="BC216">
            <v>400</v>
          </cell>
          <cell r="BD216">
            <v>400</v>
          </cell>
          <cell r="BE216">
            <v>400</v>
          </cell>
          <cell r="BF216">
            <v>400</v>
          </cell>
          <cell r="BG216">
            <v>400</v>
          </cell>
          <cell r="BH216">
            <v>400</v>
          </cell>
          <cell r="BI216">
            <v>400</v>
          </cell>
          <cell r="BJ216">
            <v>400</v>
          </cell>
          <cell r="BK216">
            <v>400</v>
          </cell>
          <cell r="BL216">
            <v>400</v>
          </cell>
          <cell r="BM216">
            <v>400</v>
          </cell>
          <cell r="BN216">
            <v>400</v>
          </cell>
          <cell r="BO216">
            <v>400</v>
          </cell>
        </row>
        <row r="218">
          <cell r="C218" t="str">
            <v>Interest Expense</v>
          </cell>
          <cell r="E218">
            <v>8.2500000000000004E-2</v>
          </cell>
          <cell r="F218" t="str">
            <v>Circular?</v>
          </cell>
          <cell r="G218">
            <v>1</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1.375</v>
          </cell>
          <cell r="AJ218">
            <v>2.75</v>
          </cell>
          <cell r="AK218">
            <v>2.75</v>
          </cell>
          <cell r="AL218">
            <v>2.75</v>
          </cell>
          <cell r="AM218">
            <v>2.75</v>
          </cell>
          <cell r="AN218">
            <v>2.75</v>
          </cell>
          <cell r="AO218">
            <v>2.75</v>
          </cell>
          <cell r="AP218">
            <v>2.75</v>
          </cell>
          <cell r="AQ218">
            <v>2.75</v>
          </cell>
          <cell r="AR218">
            <v>2.75</v>
          </cell>
          <cell r="AS218">
            <v>2.75</v>
          </cell>
          <cell r="AT218">
            <v>2.75</v>
          </cell>
          <cell r="AU218">
            <v>2.75</v>
          </cell>
          <cell r="AV218">
            <v>2.75</v>
          </cell>
          <cell r="AW218">
            <v>2.75</v>
          </cell>
          <cell r="AX218">
            <v>2.75</v>
          </cell>
          <cell r="AY218">
            <v>2.75</v>
          </cell>
          <cell r="AZ218">
            <v>2.75</v>
          </cell>
          <cell r="BA218">
            <v>2.75</v>
          </cell>
          <cell r="BB218">
            <v>2.75</v>
          </cell>
          <cell r="BC218">
            <v>2.75</v>
          </cell>
          <cell r="BD218">
            <v>2.75</v>
          </cell>
          <cell r="BE218">
            <v>2.75</v>
          </cell>
          <cell r="BF218">
            <v>2.75</v>
          </cell>
          <cell r="BG218">
            <v>2.75</v>
          </cell>
          <cell r="BH218">
            <v>2.75</v>
          </cell>
          <cell r="BI218">
            <v>2.75</v>
          </cell>
          <cell r="BJ218">
            <v>2.75</v>
          </cell>
          <cell r="BK218">
            <v>2.75</v>
          </cell>
          <cell r="BL218">
            <v>2.75</v>
          </cell>
          <cell r="BM218">
            <v>2.75</v>
          </cell>
          <cell r="BN218">
            <v>2.75</v>
          </cell>
          <cell r="BO218">
            <v>2.75</v>
          </cell>
        </row>
        <row r="220">
          <cell r="C220" t="str">
            <v>8.25% Senior Notes due 2023</v>
          </cell>
        </row>
        <row r="221">
          <cell r="C221" t="str">
            <v>Beginning Balance</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400</v>
          </cell>
          <cell r="AW221">
            <v>400</v>
          </cell>
          <cell r="AX221">
            <v>400</v>
          </cell>
          <cell r="AY221">
            <v>400</v>
          </cell>
          <cell r="AZ221">
            <v>400</v>
          </cell>
          <cell r="BA221">
            <v>400</v>
          </cell>
          <cell r="BB221">
            <v>400</v>
          </cell>
          <cell r="BC221">
            <v>400</v>
          </cell>
          <cell r="BD221">
            <v>400</v>
          </cell>
          <cell r="BE221">
            <v>400</v>
          </cell>
          <cell r="BF221">
            <v>400</v>
          </cell>
          <cell r="BG221">
            <v>400</v>
          </cell>
          <cell r="BH221">
            <v>400</v>
          </cell>
          <cell r="BI221">
            <v>400</v>
          </cell>
          <cell r="BJ221">
            <v>400</v>
          </cell>
          <cell r="BK221">
            <v>400</v>
          </cell>
          <cell r="BL221">
            <v>400</v>
          </cell>
          <cell r="BM221">
            <v>400</v>
          </cell>
          <cell r="BN221">
            <v>400</v>
          </cell>
          <cell r="BO221">
            <v>400</v>
          </cell>
        </row>
        <row r="222">
          <cell r="C222" t="str">
            <v>Change</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400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row>
        <row r="223">
          <cell r="C223" t="str">
            <v>Ending Balance</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400</v>
          </cell>
          <cell r="AV223">
            <v>400</v>
          </cell>
          <cell r="AW223">
            <v>400</v>
          </cell>
          <cell r="AX223">
            <v>400</v>
          </cell>
          <cell r="AY223">
            <v>400</v>
          </cell>
          <cell r="AZ223">
            <v>400</v>
          </cell>
          <cell r="BA223">
            <v>400</v>
          </cell>
          <cell r="BB223">
            <v>400</v>
          </cell>
          <cell r="BC223">
            <v>400</v>
          </cell>
          <cell r="BD223">
            <v>400</v>
          </cell>
          <cell r="BE223">
            <v>400</v>
          </cell>
          <cell r="BF223">
            <v>400</v>
          </cell>
          <cell r="BG223">
            <v>400</v>
          </cell>
          <cell r="BH223">
            <v>400</v>
          </cell>
          <cell r="BI223">
            <v>400</v>
          </cell>
          <cell r="BJ223">
            <v>400</v>
          </cell>
          <cell r="BK223">
            <v>400</v>
          </cell>
          <cell r="BL223">
            <v>400</v>
          </cell>
          <cell r="BM223">
            <v>400</v>
          </cell>
          <cell r="BN223">
            <v>400</v>
          </cell>
          <cell r="BO223">
            <v>400</v>
          </cell>
        </row>
        <row r="225">
          <cell r="C225" t="str">
            <v>Interest Expense</v>
          </cell>
          <cell r="E225">
            <v>8.2500000000000004E-2</v>
          </cell>
          <cell r="F225" t="str">
            <v>Circular?</v>
          </cell>
          <cell r="G225">
            <v>1</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1.375</v>
          </cell>
          <cell r="AV225">
            <v>2.75</v>
          </cell>
          <cell r="AW225">
            <v>2.75</v>
          </cell>
          <cell r="AX225">
            <v>2.75</v>
          </cell>
          <cell r="AY225">
            <v>2.75</v>
          </cell>
          <cell r="AZ225">
            <v>2.75</v>
          </cell>
          <cell r="BA225">
            <v>2.75</v>
          </cell>
          <cell r="BB225">
            <v>2.75</v>
          </cell>
          <cell r="BC225">
            <v>2.75</v>
          </cell>
          <cell r="BD225">
            <v>2.75</v>
          </cell>
          <cell r="BE225">
            <v>2.75</v>
          </cell>
          <cell r="BF225">
            <v>2.75</v>
          </cell>
          <cell r="BG225">
            <v>2.75</v>
          </cell>
          <cell r="BH225">
            <v>2.75</v>
          </cell>
          <cell r="BI225">
            <v>2.75</v>
          </cell>
          <cell r="BJ225">
            <v>2.75</v>
          </cell>
          <cell r="BK225">
            <v>2.75</v>
          </cell>
          <cell r="BL225">
            <v>2.75</v>
          </cell>
          <cell r="BM225">
            <v>2.75</v>
          </cell>
          <cell r="BN225">
            <v>2.75</v>
          </cell>
          <cell r="BO225">
            <v>2.75</v>
          </cell>
        </row>
        <row r="227">
          <cell r="C227" t="str">
            <v>8.25% Senior Notes due 2024</v>
          </cell>
        </row>
        <row r="228">
          <cell r="C228" t="str">
            <v>Beginning Balance</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400</v>
          </cell>
          <cell r="BI228">
            <v>400</v>
          </cell>
          <cell r="BJ228">
            <v>400</v>
          </cell>
          <cell r="BK228">
            <v>400</v>
          </cell>
          <cell r="BL228">
            <v>400</v>
          </cell>
          <cell r="BM228">
            <v>400</v>
          </cell>
          <cell r="BN228">
            <v>400</v>
          </cell>
          <cell r="BO228">
            <v>400</v>
          </cell>
        </row>
        <row r="229">
          <cell r="C229" t="str">
            <v>Change</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400</v>
          </cell>
          <cell r="BH229">
            <v>0</v>
          </cell>
          <cell r="BI229">
            <v>0</v>
          </cell>
          <cell r="BJ229">
            <v>0</v>
          </cell>
          <cell r="BK229">
            <v>0</v>
          </cell>
          <cell r="BL229">
            <v>0</v>
          </cell>
          <cell r="BM229">
            <v>0</v>
          </cell>
          <cell r="BN229">
            <v>0</v>
          </cell>
          <cell r="BO229">
            <v>0</v>
          </cell>
        </row>
        <row r="230">
          <cell r="C230" t="str">
            <v>Ending Balance</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400</v>
          </cell>
          <cell r="BH230">
            <v>400</v>
          </cell>
          <cell r="BI230">
            <v>400</v>
          </cell>
          <cell r="BJ230">
            <v>400</v>
          </cell>
          <cell r="BK230">
            <v>400</v>
          </cell>
          <cell r="BL230">
            <v>400</v>
          </cell>
          <cell r="BM230">
            <v>400</v>
          </cell>
          <cell r="BN230">
            <v>400</v>
          </cell>
          <cell r="BO230">
            <v>400</v>
          </cell>
        </row>
        <row r="232">
          <cell r="C232" t="str">
            <v>Interest Expense</v>
          </cell>
          <cell r="E232">
            <v>8.2500000000000004E-2</v>
          </cell>
          <cell r="F232" t="str">
            <v>Circular?</v>
          </cell>
          <cell r="G232">
            <v>1</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1.375</v>
          </cell>
          <cell r="BH232">
            <v>2.75</v>
          </cell>
          <cell r="BI232">
            <v>2.75</v>
          </cell>
          <cell r="BJ232">
            <v>2.75</v>
          </cell>
          <cell r="BK232">
            <v>2.75</v>
          </cell>
          <cell r="BL232">
            <v>2.75</v>
          </cell>
          <cell r="BM232">
            <v>2.75</v>
          </cell>
          <cell r="BN232">
            <v>2.75</v>
          </cell>
          <cell r="BO232">
            <v>2.75</v>
          </cell>
        </row>
        <row r="235">
          <cell r="C235" t="str">
            <v>8.25% Senior Notes due 6/30/20 Amortization of Debt Issuance Costs</v>
          </cell>
          <cell r="G235">
            <v>17.25</v>
          </cell>
          <cell r="H235">
            <v>0</v>
          </cell>
          <cell r="I235">
            <v>0</v>
          </cell>
          <cell r="J235">
            <v>0</v>
          </cell>
          <cell r="K235">
            <v>0</v>
          </cell>
          <cell r="L235">
            <v>0</v>
          </cell>
          <cell r="M235">
            <v>0</v>
          </cell>
          <cell r="N235">
            <v>0.1796875</v>
          </cell>
          <cell r="O235">
            <v>0.1796875</v>
          </cell>
          <cell r="P235">
            <v>0.1796875</v>
          </cell>
          <cell r="Q235">
            <v>0.1796875</v>
          </cell>
          <cell r="R235">
            <v>0.1796875</v>
          </cell>
          <cell r="S235">
            <v>0.1796875</v>
          </cell>
          <cell r="T235">
            <v>0.1796875</v>
          </cell>
          <cell r="U235">
            <v>0.1796875</v>
          </cell>
          <cell r="V235">
            <v>0.1796875</v>
          </cell>
          <cell r="W235">
            <v>0.1796875</v>
          </cell>
          <cell r="X235">
            <v>0.1796875</v>
          </cell>
          <cell r="Y235">
            <v>0.1796875</v>
          </cell>
          <cell r="Z235">
            <v>0.1796875</v>
          </cell>
          <cell r="AA235">
            <v>0.1796875</v>
          </cell>
          <cell r="AB235">
            <v>0.1796875</v>
          </cell>
          <cell r="AC235">
            <v>0.1796875</v>
          </cell>
          <cell r="AD235">
            <v>0.1796875</v>
          </cell>
          <cell r="AE235">
            <v>0.1796875</v>
          </cell>
          <cell r="AF235">
            <v>0.1796875</v>
          </cell>
          <cell r="AG235">
            <v>0.1796875</v>
          </cell>
          <cell r="AH235">
            <v>0.1796875</v>
          </cell>
          <cell r="AI235">
            <v>0.1796875</v>
          </cell>
          <cell r="AJ235">
            <v>0.1796875</v>
          </cell>
          <cell r="AK235">
            <v>0.1796875</v>
          </cell>
          <cell r="AL235">
            <v>0.1796875</v>
          </cell>
          <cell r="AM235">
            <v>0.1796875</v>
          </cell>
          <cell r="AN235">
            <v>0.1796875</v>
          </cell>
          <cell r="AO235">
            <v>0.1796875</v>
          </cell>
          <cell r="AP235">
            <v>0.1796875</v>
          </cell>
          <cell r="AQ235">
            <v>0.1796875</v>
          </cell>
          <cell r="AR235">
            <v>0.1796875</v>
          </cell>
          <cell r="AS235">
            <v>0.1796875</v>
          </cell>
          <cell r="AT235">
            <v>0.1796875</v>
          </cell>
          <cell r="AU235">
            <v>0.1796875</v>
          </cell>
          <cell r="AV235">
            <v>0.1796875</v>
          </cell>
          <cell r="AW235">
            <v>0.1796875</v>
          </cell>
          <cell r="AX235">
            <v>0.1796875</v>
          </cell>
          <cell r="AY235">
            <v>0.1796875</v>
          </cell>
          <cell r="AZ235">
            <v>0.1796875</v>
          </cell>
          <cell r="BA235">
            <v>0.1796875</v>
          </cell>
          <cell r="BB235">
            <v>0.1796875</v>
          </cell>
          <cell r="BC235">
            <v>0.1796875</v>
          </cell>
          <cell r="BD235">
            <v>0.1796875</v>
          </cell>
          <cell r="BE235">
            <v>0.1796875</v>
          </cell>
          <cell r="BF235">
            <v>0.1796875</v>
          </cell>
          <cell r="BG235">
            <v>0.1796875</v>
          </cell>
          <cell r="BH235">
            <v>0.1796875</v>
          </cell>
          <cell r="BI235">
            <v>0.1796875</v>
          </cell>
          <cell r="BJ235">
            <v>0.1796875</v>
          </cell>
          <cell r="BK235">
            <v>0.1796875</v>
          </cell>
          <cell r="BL235">
            <v>0.1796875</v>
          </cell>
          <cell r="BM235">
            <v>0.1796875</v>
          </cell>
          <cell r="BN235">
            <v>0.1796875</v>
          </cell>
          <cell r="BO235">
            <v>0.1796875</v>
          </cell>
        </row>
        <row r="236">
          <cell r="C236" t="str">
            <v>8.25% Senior Notes due 2021 Amortization of Debt Issuance Costs</v>
          </cell>
          <cell r="G236">
            <v>17.25</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0.1796875</v>
          </cell>
          <cell r="X236">
            <v>0.1796875</v>
          </cell>
          <cell r="Y236">
            <v>0.1796875</v>
          </cell>
          <cell r="Z236">
            <v>0.1796875</v>
          </cell>
          <cell r="AA236">
            <v>0.1796875</v>
          </cell>
          <cell r="AB236">
            <v>0.1796875</v>
          </cell>
          <cell r="AC236">
            <v>0.1796875</v>
          </cell>
          <cell r="AD236">
            <v>0.1796875</v>
          </cell>
          <cell r="AE236">
            <v>0.1796875</v>
          </cell>
          <cell r="AF236">
            <v>0.1796875</v>
          </cell>
          <cell r="AG236">
            <v>0.1796875</v>
          </cell>
          <cell r="AH236">
            <v>0.1796875</v>
          </cell>
          <cell r="AI236">
            <v>0.1796875</v>
          </cell>
          <cell r="AJ236">
            <v>0.1796875</v>
          </cell>
          <cell r="AK236">
            <v>0.1796875</v>
          </cell>
          <cell r="AL236">
            <v>0.1796875</v>
          </cell>
          <cell r="AM236">
            <v>0.1796875</v>
          </cell>
          <cell r="AN236">
            <v>0.1796875</v>
          </cell>
          <cell r="AO236">
            <v>0.1796875</v>
          </cell>
          <cell r="AP236">
            <v>0.1796875</v>
          </cell>
          <cell r="AQ236">
            <v>0.1796875</v>
          </cell>
          <cell r="AR236">
            <v>0.1796875</v>
          </cell>
          <cell r="AS236">
            <v>0.1796875</v>
          </cell>
          <cell r="AT236">
            <v>0.1796875</v>
          </cell>
          <cell r="AU236">
            <v>0.1796875</v>
          </cell>
          <cell r="AV236">
            <v>0.1796875</v>
          </cell>
          <cell r="AW236">
            <v>0.1796875</v>
          </cell>
          <cell r="AX236">
            <v>0.1796875</v>
          </cell>
          <cell r="AY236">
            <v>0.1796875</v>
          </cell>
          <cell r="AZ236">
            <v>0.1796875</v>
          </cell>
          <cell r="BA236">
            <v>0.1796875</v>
          </cell>
          <cell r="BB236">
            <v>0.1796875</v>
          </cell>
          <cell r="BC236">
            <v>0.1796875</v>
          </cell>
          <cell r="BD236">
            <v>0.1796875</v>
          </cell>
          <cell r="BE236">
            <v>0.1796875</v>
          </cell>
          <cell r="BF236">
            <v>0.1796875</v>
          </cell>
          <cell r="BG236">
            <v>0.1796875</v>
          </cell>
          <cell r="BH236">
            <v>0.1796875</v>
          </cell>
          <cell r="BI236">
            <v>0.1796875</v>
          </cell>
          <cell r="BJ236">
            <v>0.1796875</v>
          </cell>
          <cell r="BK236">
            <v>0.1796875</v>
          </cell>
          <cell r="BL236">
            <v>0.1796875</v>
          </cell>
          <cell r="BM236">
            <v>0.1796875</v>
          </cell>
          <cell r="BN236">
            <v>0.1796875</v>
          </cell>
          <cell r="BO236">
            <v>0.1796875</v>
          </cell>
        </row>
        <row r="237">
          <cell r="C237" t="str">
            <v>8.25% Senior Notes due 2022 Amortization of Debt Issuance Costs</v>
          </cell>
          <cell r="G237">
            <v>17.25</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0.1796875</v>
          </cell>
          <cell r="AJ237">
            <v>0.1796875</v>
          </cell>
          <cell r="AK237">
            <v>0.1796875</v>
          </cell>
          <cell r="AL237">
            <v>0.1796875</v>
          </cell>
          <cell r="AM237">
            <v>0.1796875</v>
          </cell>
          <cell r="AN237">
            <v>0.1796875</v>
          </cell>
          <cell r="AO237">
            <v>0.1796875</v>
          </cell>
          <cell r="AP237">
            <v>0.1796875</v>
          </cell>
          <cell r="AQ237">
            <v>0.1796875</v>
          </cell>
          <cell r="AR237">
            <v>0.1796875</v>
          </cell>
          <cell r="AS237">
            <v>0.1796875</v>
          </cell>
          <cell r="AT237">
            <v>0.1796875</v>
          </cell>
          <cell r="AU237">
            <v>0.1796875</v>
          </cell>
          <cell r="AV237">
            <v>0.1796875</v>
          </cell>
          <cell r="AW237">
            <v>0.1796875</v>
          </cell>
          <cell r="AX237">
            <v>0.1796875</v>
          </cell>
          <cell r="AY237">
            <v>0.1796875</v>
          </cell>
          <cell r="AZ237">
            <v>0.1796875</v>
          </cell>
          <cell r="BA237">
            <v>0.1796875</v>
          </cell>
          <cell r="BB237">
            <v>0.1796875</v>
          </cell>
          <cell r="BC237">
            <v>0.1796875</v>
          </cell>
          <cell r="BD237">
            <v>0.1796875</v>
          </cell>
          <cell r="BE237">
            <v>0.1796875</v>
          </cell>
          <cell r="BF237">
            <v>0.1796875</v>
          </cell>
          <cell r="BG237">
            <v>0.1796875</v>
          </cell>
          <cell r="BH237">
            <v>0.1796875</v>
          </cell>
          <cell r="BI237">
            <v>0.1796875</v>
          </cell>
          <cell r="BJ237">
            <v>0.1796875</v>
          </cell>
          <cell r="BK237">
            <v>0.1796875</v>
          </cell>
          <cell r="BL237">
            <v>0.1796875</v>
          </cell>
          <cell r="BM237">
            <v>0.1796875</v>
          </cell>
          <cell r="BN237">
            <v>0.1796875</v>
          </cell>
          <cell r="BO237">
            <v>0.1796875</v>
          </cell>
        </row>
        <row r="238">
          <cell r="C238" t="str">
            <v>8.25% Senior Notes due 2023 Amortization of Debt Issuance Costs</v>
          </cell>
          <cell r="G238">
            <v>17.25</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0.1796875</v>
          </cell>
          <cell r="AV238">
            <v>0.1796875</v>
          </cell>
          <cell r="AW238">
            <v>0.1796875</v>
          </cell>
          <cell r="AX238">
            <v>0.1796875</v>
          </cell>
          <cell r="AY238">
            <v>0.1796875</v>
          </cell>
          <cell r="AZ238">
            <v>0.1796875</v>
          </cell>
          <cell r="BA238">
            <v>0.1796875</v>
          </cell>
          <cell r="BB238">
            <v>0.1796875</v>
          </cell>
          <cell r="BC238">
            <v>0.1796875</v>
          </cell>
          <cell r="BD238">
            <v>0.1796875</v>
          </cell>
          <cell r="BE238">
            <v>0.1796875</v>
          </cell>
          <cell r="BF238">
            <v>0.1796875</v>
          </cell>
          <cell r="BG238">
            <v>0.1796875</v>
          </cell>
          <cell r="BH238">
            <v>0.1796875</v>
          </cell>
          <cell r="BI238">
            <v>0.1796875</v>
          </cell>
          <cell r="BJ238">
            <v>0.1796875</v>
          </cell>
          <cell r="BK238">
            <v>0.1796875</v>
          </cell>
          <cell r="BL238">
            <v>0.1796875</v>
          </cell>
          <cell r="BM238">
            <v>0.1796875</v>
          </cell>
          <cell r="BN238">
            <v>0.1796875</v>
          </cell>
          <cell r="BO238">
            <v>0.1796875</v>
          </cell>
        </row>
        <row r="239">
          <cell r="C239" t="str">
            <v>8.25% Senior Notes due 2024 Amortization of Debt Issuance Costs</v>
          </cell>
          <cell r="G239">
            <v>17.25</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0.1796875</v>
          </cell>
          <cell r="BH239">
            <v>0.1796875</v>
          </cell>
          <cell r="BI239">
            <v>0.1796875</v>
          </cell>
          <cell r="BJ239">
            <v>0.1796875</v>
          </cell>
          <cell r="BK239">
            <v>0.1796875</v>
          </cell>
          <cell r="BL239">
            <v>0.1796875</v>
          </cell>
          <cell r="BM239">
            <v>0.1796875</v>
          </cell>
          <cell r="BN239">
            <v>0.1796875</v>
          </cell>
          <cell r="BO239">
            <v>0.1796875</v>
          </cell>
        </row>
        <row r="241">
          <cell r="C241" t="str">
            <v>8.00% Senior Covertible Notes due 2/8/17</v>
          </cell>
        </row>
        <row r="242">
          <cell r="C242" t="str">
            <v>Beginning Balance</v>
          </cell>
          <cell r="H242">
            <v>0</v>
          </cell>
          <cell r="I242">
            <v>275.91973244147158</v>
          </cell>
          <cell r="J242">
            <v>277.26417644147159</v>
          </cell>
          <cell r="K242">
            <v>281.51388844444443</v>
          </cell>
          <cell r="L242">
            <v>283.39692448755108</v>
          </cell>
          <cell r="M242">
            <v>285.29255608947449</v>
          </cell>
          <cell r="N242">
            <v>287.20086750144424</v>
          </cell>
          <cell r="O242">
            <v>289.12194353824322</v>
          </cell>
          <cell r="P242">
            <v>291.05586958197728</v>
          </cell>
          <cell r="Q242">
            <v>293.00273158587009</v>
          </cell>
          <cell r="R242">
            <v>294.96261607808327</v>
          </cell>
          <cell r="S242">
            <v>296.93561016556208</v>
          </cell>
          <cell r="T242">
            <v>298.92180153790696</v>
          </cell>
          <cell r="U242">
            <v>300.92127847127091</v>
          </cell>
          <cell r="V242">
            <v>300.92127847127091</v>
          </cell>
          <cell r="W242">
            <v>300.92127847127091</v>
          </cell>
          <cell r="X242">
            <v>300.92127847127091</v>
          </cell>
          <cell r="Y242">
            <v>300.92127847127091</v>
          </cell>
          <cell r="Z242">
            <v>300.92127847127091</v>
          </cell>
          <cell r="AA242">
            <v>300.92127847127091</v>
          </cell>
          <cell r="AB242">
            <v>300.92127847127091</v>
          </cell>
          <cell r="AC242">
            <v>300.92127847127091</v>
          </cell>
          <cell r="AD242">
            <v>300.92127847127091</v>
          </cell>
          <cell r="AE242">
            <v>300.92127847127091</v>
          </cell>
          <cell r="AF242">
            <v>300.92127847127091</v>
          </cell>
          <cell r="AG242">
            <v>300.92127847127091</v>
          </cell>
          <cell r="AH242">
            <v>300.92127847127091</v>
          </cell>
          <cell r="AI242">
            <v>300.92127847127091</v>
          </cell>
          <cell r="AJ242">
            <v>300.92127847127091</v>
          </cell>
          <cell r="AK242">
            <v>300.92127847127091</v>
          </cell>
          <cell r="AL242">
            <v>300.92127847127091</v>
          </cell>
          <cell r="AM242">
            <v>300.92127847127091</v>
          </cell>
          <cell r="AN242">
            <v>300.92127847127091</v>
          </cell>
          <cell r="AO242">
            <v>300.92127847127091</v>
          </cell>
          <cell r="AP242">
            <v>300.92127847127091</v>
          </cell>
          <cell r="AQ242">
            <v>300.92127847127091</v>
          </cell>
          <cell r="AR242">
            <v>300.92127847127091</v>
          </cell>
          <cell r="AS242">
            <v>300.92127847127091</v>
          </cell>
          <cell r="AT242">
            <v>300.92127847127091</v>
          </cell>
          <cell r="AU242">
            <v>300.92127847127091</v>
          </cell>
          <cell r="AV242">
            <v>300.92127847127091</v>
          </cell>
          <cell r="AW242">
            <v>300.92127847127091</v>
          </cell>
          <cell r="AX242">
            <v>300.92127847127091</v>
          </cell>
          <cell r="AY242">
            <v>300.92127847127091</v>
          </cell>
          <cell r="AZ242">
            <v>300.92127847127091</v>
          </cell>
          <cell r="BA242">
            <v>300.92127847127091</v>
          </cell>
          <cell r="BB242">
            <v>300.92127847127091</v>
          </cell>
          <cell r="BC242">
            <v>300.92127847127091</v>
          </cell>
          <cell r="BD242">
            <v>300.92127847127091</v>
          </cell>
          <cell r="BE242">
            <v>300.92127847127091</v>
          </cell>
          <cell r="BF242">
            <v>300.92127847127091</v>
          </cell>
          <cell r="BG242">
            <v>300.92127847127091</v>
          </cell>
          <cell r="BH242">
            <v>300.92127847127091</v>
          </cell>
          <cell r="BI242">
            <v>300.92127847127091</v>
          </cell>
          <cell r="BJ242">
            <v>300.92127847127091</v>
          </cell>
          <cell r="BK242">
            <v>300.92127847127091</v>
          </cell>
          <cell r="BL242">
            <v>300.92127847127091</v>
          </cell>
          <cell r="BM242">
            <v>300.92127847127091</v>
          </cell>
          <cell r="BN242">
            <v>300.92127847127091</v>
          </cell>
          <cell r="BO242">
            <v>300.92127847127091</v>
          </cell>
        </row>
        <row r="243">
          <cell r="C243" t="str">
            <v>PIK Accretion</v>
          </cell>
          <cell r="H243">
            <v>0.91973244147157196</v>
          </cell>
          <cell r="I243">
            <v>1.344444</v>
          </cell>
          <cell r="J243">
            <v>1.894444</v>
          </cell>
          <cell r="K243">
            <v>1.8830360431066515</v>
          </cell>
          <cell r="L243">
            <v>1.8956316019234185</v>
          </cell>
          <cell r="M243">
            <v>1.9083114119697291</v>
          </cell>
          <cell r="N243">
            <v>1.9210760367989579</v>
          </cell>
          <cell r="O243">
            <v>1.9339260437340682</v>
          </cell>
          <cell r="P243">
            <v>1.9468620038928248</v>
          </cell>
          <cell r="Q243">
            <v>1.9598844922131777</v>
          </cell>
          <cell r="R243">
            <v>1.9729940874788179</v>
          </cell>
          <cell r="S243">
            <v>1.986191372344897</v>
          </cell>
          <cell r="T243">
            <v>1.9994769333639262</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row>
        <row r="244">
          <cell r="C244" t="str">
            <v>Issuance</v>
          </cell>
          <cell r="H244">
            <v>275</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row>
        <row r="245">
          <cell r="C245" t="str">
            <v>Conversion to Equity</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row>
        <row r="246">
          <cell r="C246" t="str">
            <v>Ending Balance</v>
          </cell>
          <cell r="H246">
            <v>275.91973244147158</v>
          </cell>
          <cell r="I246">
            <v>277.26417644147159</v>
          </cell>
          <cell r="J246">
            <v>281.51388844444443</v>
          </cell>
          <cell r="K246">
            <v>283.39692448755108</v>
          </cell>
          <cell r="L246">
            <v>285.29255608947449</v>
          </cell>
          <cell r="M246">
            <v>287.20086750144424</v>
          </cell>
          <cell r="N246">
            <v>289.12194353824322</v>
          </cell>
          <cell r="O246">
            <v>291.05586958197728</v>
          </cell>
          <cell r="P246">
            <v>293.00273158587009</v>
          </cell>
          <cell r="Q246">
            <v>294.96261607808327</v>
          </cell>
          <cell r="R246">
            <v>296.93561016556208</v>
          </cell>
          <cell r="S246">
            <v>298.92180153790696</v>
          </cell>
          <cell r="T246">
            <v>300.92127847127091</v>
          </cell>
          <cell r="U246">
            <v>300.92127847127091</v>
          </cell>
          <cell r="V246">
            <v>300.92127847127091</v>
          </cell>
          <cell r="W246">
            <v>300.92127847127091</v>
          </cell>
          <cell r="X246">
            <v>300.92127847127091</v>
          </cell>
          <cell r="Y246">
            <v>300.92127847127091</v>
          </cell>
          <cell r="Z246">
            <v>300.92127847127091</v>
          </cell>
          <cell r="AA246">
            <v>300.92127847127091</v>
          </cell>
          <cell r="AB246">
            <v>300.92127847127091</v>
          </cell>
          <cell r="AC246">
            <v>300.92127847127091</v>
          </cell>
          <cell r="AD246">
            <v>300.92127847127091</v>
          </cell>
          <cell r="AE246">
            <v>300.92127847127091</v>
          </cell>
          <cell r="AF246">
            <v>300.92127847127091</v>
          </cell>
          <cell r="AG246">
            <v>300.92127847127091</v>
          </cell>
          <cell r="AH246">
            <v>300.92127847127091</v>
          </cell>
          <cell r="AI246">
            <v>300.92127847127091</v>
          </cell>
          <cell r="AJ246">
            <v>300.92127847127091</v>
          </cell>
          <cell r="AK246">
            <v>300.92127847127091</v>
          </cell>
          <cell r="AL246">
            <v>300.92127847127091</v>
          </cell>
          <cell r="AM246">
            <v>300.92127847127091</v>
          </cell>
          <cell r="AN246">
            <v>300.92127847127091</v>
          </cell>
          <cell r="AO246">
            <v>300.92127847127091</v>
          </cell>
          <cell r="AP246">
            <v>300.92127847127091</v>
          </cell>
          <cell r="AQ246">
            <v>300.92127847127091</v>
          </cell>
          <cell r="AR246">
            <v>300.92127847127091</v>
          </cell>
          <cell r="AS246">
            <v>300.92127847127091</v>
          </cell>
          <cell r="AT246">
            <v>300.92127847127091</v>
          </cell>
          <cell r="AU246">
            <v>300.92127847127091</v>
          </cell>
          <cell r="AV246">
            <v>300.92127847127091</v>
          </cell>
          <cell r="AW246">
            <v>300.92127847127091</v>
          </cell>
          <cell r="AX246">
            <v>300.92127847127091</v>
          </cell>
          <cell r="AY246">
            <v>300.92127847127091</v>
          </cell>
          <cell r="AZ246">
            <v>300.92127847127091</v>
          </cell>
          <cell r="BA246">
            <v>300.92127847127091</v>
          </cell>
          <cell r="BB246">
            <v>300.92127847127091</v>
          </cell>
          <cell r="BC246">
            <v>300.92127847127091</v>
          </cell>
          <cell r="BD246">
            <v>300.92127847127091</v>
          </cell>
          <cell r="BE246">
            <v>300.92127847127091</v>
          </cell>
          <cell r="BF246">
            <v>300.92127847127091</v>
          </cell>
          <cell r="BG246">
            <v>300.92127847127091</v>
          </cell>
          <cell r="BH246">
            <v>300.92127847127091</v>
          </cell>
          <cell r="BI246">
            <v>300.92127847127091</v>
          </cell>
          <cell r="BJ246">
            <v>300.92127847127091</v>
          </cell>
          <cell r="BK246">
            <v>300.92127847127091</v>
          </cell>
          <cell r="BL246">
            <v>300.92127847127091</v>
          </cell>
          <cell r="BM246">
            <v>300.92127847127091</v>
          </cell>
          <cell r="BN246">
            <v>300.92127847127091</v>
          </cell>
          <cell r="BO246">
            <v>300.92127847127091</v>
          </cell>
        </row>
        <row r="248">
          <cell r="C248" t="str">
            <v>Converted?</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1</v>
          </cell>
          <cell r="AH248">
            <v>1</v>
          </cell>
          <cell r="AI248">
            <v>1</v>
          </cell>
          <cell r="AJ248">
            <v>1</v>
          </cell>
          <cell r="AK248">
            <v>1</v>
          </cell>
          <cell r="AL248">
            <v>1</v>
          </cell>
          <cell r="AM248">
            <v>1</v>
          </cell>
          <cell r="AN248">
            <v>1</v>
          </cell>
          <cell r="AO248">
            <v>1</v>
          </cell>
          <cell r="AP248">
            <v>1</v>
          </cell>
          <cell r="AQ248">
            <v>1</v>
          </cell>
          <cell r="AR248">
            <v>1</v>
          </cell>
          <cell r="AS248">
            <v>1</v>
          </cell>
          <cell r="AT248">
            <v>1</v>
          </cell>
          <cell r="AU248">
            <v>1</v>
          </cell>
          <cell r="AV248">
            <v>1</v>
          </cell>
          <cell r="AW248">
            <v>1</v>
          </cell>
          <cell r="AX248">
            <v>1</v>
          </cell>
          <cell r="AY248">
            <v>1</v>
          </cell>
          <cell r="AZ248">
            <v>1</v>
          </cell>
          <cell r="BA248">
            <v>1</v>
          </cell>
          <cell r="BB248">
            <v>1</v>
          </cell>
          <cell r="BC248">
            <v>1</v>
          </cell>
          <cell r="BD248">
            <v>1</v>
          </cell>
          <cell r="BE248">
            <v>1</v>
          </cell>
          <cell r="BF248">
            <v>1</v>
          </cell>
          <cell r="BG248">
            <v>1</v>
          </cell>
          <cell r="BH248">
            <v>1</v>
          </cell>
          <cell r="BI248">
            <v>1</v>
          </cell>
          <cell r="BJ248">
            <v>1</v>
          </cell>
          <cell r="BK248">
            <v>1</v>
          </cell>
          <cell r="BL248">
            <v>1</v>
          </cell>
          <cell r="BM248">
            <v>1</v>
          </cell>
          <cell r="BN248">
            <v>1</v>
          </cell>
          <cell r="BO248">
            <v>1</v>
          </cell>
        </row>
        <row r="249">
          <cell r="C249" t="str">
            <v>Interest Expense</v>
          </cell>
          <cell r="E249">
            <v>0.08</v>
          </cell>
          <cell r="F249" t="str">
            <v>Circular?</v>
          </cell>
          <cell r="G249">
            <v>1</v>
          </cell>
          <cell r="H249">
            <v>0.91973244147157196</v>
          </cell>
          <cell r="I249">
            <v>1.344444</v>
          </cell>
          <cell r="J249">
            <v>1.894444</v>
          </cell>
          <cell r="K249">
            <v>1.8830360431066515</v>
          </cell>
          <cell r="L249">
            <v>1.8956316019234185</v>
          </cell>
          <cell r="M249">
            <v>1.9083114119697291</v>
          </cell>
          <cell r="N249">
            <v>1.9210760367989579</v>
          </cell>
          <cell r="O249">
            <v>1.9339260437340682</v>
          </cell>
          <cell r="P249">
            <v>1.9468620038928248</v>
          </cell>
          <cell r="Q249">
            <v>1.9598844922131777</v>
          </cell>
          <cell r="R249">
            <v>1.9729940874788179</v>
          </cell>
          <cell r="S249">
            <v>1.986191372344897</v>
          </cell>
          <cell r="T249">
            <v>1.9994769333639262</v>
          </cell>
          <cell r="U249">
            <v>2.0061418564751397</v>
          </cell>
          <cell r="V249">
            <v>2.0061418564751397</v>
          </cell>
          <cell r="W249">
            <v>2.0061418564751397</v>
          </cell>
          <cell r="X249">
            <v>2.0061418564751397</v>
          </cell>
          <cell r="Y249">
            <v>2.0061418564751397</v>
          </cell>
          <cell r="Z249">
            <v>2.0061418564751397</v>
          </cell>
          <cell r="AA249">
            <v>2.0061418564751397</v>
          </cell>
          <cell r="AB249">
            <v>2.0061418564751397</v>
          </cell>
          <cell r="AC249">
            <v>2.0061418564751397</v>
          </cell>
          <cell r="AD249">
            <v>2.0061418564751397</v>
          </cell>
          <cell r="AE249">
            <v>2.0061418564751397</v>
          </cell>
          <cell r="AF249">
            <v>2.0061418564751397</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row>
        <row r="250">
          <cell r="C250" t="str">
            <v>PIK Interest Expense?</v>
          </cell>
          <cell r="H250">
            <v>1</v>
          </cell>
          <cell r="I250">
            <v>1</v>
          </cell>
          <cell r="J250">
            <v>1</v>
          </cell>
          <cell r="K250">
            <v>1</v>
          </cell>
          <cell r="L250">
            <v>1</v>
          </cell>
          <cell r="M250">
            <v>1</v>
          </cell>
          <cell r="N250">
            <v>1</v>
          </cell>
          <cell r="O250">
            <v>1</v>
          </cell>
          <cell r="P250">
            <v>1</v>
          </cell>
          <cell r="Q250">
            <v>1</v>
          </cell>
          <cell r="R250">
            <v>1</v>
          </cell>
          <cell r="S250">
            <v>1</v>
          </cell>
          <cell r="T250">
            <v>1</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row>
        <row r="251">
          <cell r="C251" t="str">
            <v>PIK Interest Expense</v>
          </cell>
          <cell r="H251">
            <v>0.91973244147157196</v>
          </cell>
          <cell r="I251">
            <v>1.344444</v>
          </cell>
          <cell r="J251">
            <v>1.894444</v>
          </cell>
          <cell r="K251">
            <v>1.8830360431066515</v>
          </cell>
          <cell r="L251">
            <v>1.8956316019234185</v>
          </cell>
          <cell r="M251">
            <v>1.9083114119697291</v>
          </cell>
          <cell r="N251">
            <v>1.9210760367989579</v>
          </cell>
          <cell r="O251">
            <v>1.9339260437340682</v>
          </cell>
          <cell r="P251">
            <v>1.9468620038928248</v>
          </cell>
          <cell r="Q251">
            <v>1.9598844922131777</v>
          </cell>
          <cell r="R251">
            <v>1.9729940874788179</v>
          </cell>
          <cell r="S251">
            <v>1.986191372344897</v>
          </cell>
          <cell r="T251">
            <v>1.9994769333639262</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row>
        <row r="252">
          <cell r="C252" t="str">
            <v>Cash Interest Expense</v>
          </cell>
          <cell r="H252">
            <v>0</v>
          </cell>
          <cell r="I252">
            <v>0</v>
          </cell>
          <cell r="J252">
            <v>0</v>
          </cell>
          <cell r="K252">
            <v>0</v>
          </cell>
          <cell r="L252">
            <v>0</v>
          </cell>
          <cell r="M252">
            <v>0</v>
          </cell>
          <cell r="N252">
            <v>0</v>
          </cell>
          <cell r="O252">
            <v>0</v>
          </cell>
          <cell r="P252">
            <v>0</v>
          </cell>
          <cell r="Q252">
            <v>0</v>
          </cell>
          <cell r="R252">
            <v>0</v>
          </cell>
          <cell r="S252">
            <v>0</v>
          </cell>
          <cell r="T252">
            <v>0</v>
          </cell>
          <cell r="U252">
            <v>2.0061418564751397</v>
          </cell>
          <cell r="V252">
            <v>2.0061418564751397</v>
          </cell>
          <cell r="W252">
            <v>2.0061418564751397</v>
          </cell>
          <cell r="X252">
            <v>2.0061418564751397</v>
          </cell>
          <cell r="Y252">
            <v>2.0061418564751397</v>
          </cell>
          <cell r="Z252">
            <v>2.0061418564751397</v>
          </cell>
          <cell r="AA252">
            <v>2.0061418564751397</v>
          </cell>
          <cell r="AB252">
            <v>2.0061418564751397</v>
          </cell>
          <cell r="AC252">
            <v>2.0061418564751397</v>
          </cell>
          <cell r="AD252">
            <v>2.0061418564751397</v>
          </cell>
          <cell r="AE252">
            <v>2.0061418564751397</v>
          </cell>
          <cell r="AF252">
            <v>2.0061418564751397</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row>
        <row r="254">
          <cell r="C254" t="str">
            <v>Face Value</v>
          </cell>
          <cell r="J254">
            <v>275</v>
          </cell>
          <cell r="K254">
            <v>275</v>
          </cell>
          <cell r="L254">
            <v>275</v>
          </cell>
          <cell r="M254">
            <v>275</v>
          </cell>
          <cell r="N254">
            <v>275</v>
          </cell>
          <cell r="O254">
            <v>275</v>
          </cell>
          <cell r="P254">
            <v>275</v>
          </cell>
          <cell r="Q254">
            <v>275</v>
          </cell>
          <cell r="R254">
            <v>275</v>
          </cell>
          <cell r="S254">
            <v>275</v>
          </cell>
          <cell r="T254">
            <v>275</v>
          </cell>
          <cell r="U254">
            <v>275</v>
          </cell>
          <cell r="V254">
            <v>275</v>
          </cell>
          <cell r="W254">
            <v>275</v>
          </cell>
          <cell r="X254">
            <v>275</v>
          </cell>
          <cell r="Y254">
            <v>275</v>
          </cell>
          <cell r="Z254">
            <v>275</v>
          </cell>
          <cell r="AA254">
            <v>275</v>
          </cell>
          <cell r="AB254">
            <v>275</v>
          </cell>
          <cell r="AC254">
            <v>275</v>
          </cell>
          <cell r="AD254">
            <v>275</v>
          </cell>
          <cell r="AE254">
            <v>275</v>
          </cell>
          <cell r="AF254">
            <v>275</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row>
        <row r="255">
          <cell r="C255" t="str">
            <v>Implied Accreted Value</v>
          </cell>
          <cell r="J255">
            <v>6.5138884444444329</v>
          </cell>
          <cell r="K255">
            <v>8.3969244875510842</v>
          </cell>
          <cell r="L255">
            <v>10.292556089474502</v>
          </cell>
          <cell r="M255">
            <v>12.200867501444232</v>
          </cell>
          <cell r="N255">
            <v>14.12194353824319</v>
          </cell>
          <cell r="O255">
            <v>16.055869581977255</v>
          </cell>
          <cell r="P255">
            <v>18.00273158587008</v>
          </cell>
          <cell r="Q255">
            <v>19.962616078083258</v>
          </cell>
          <cell r="R255">
            <v>21.935610165562078</v>
          </cell>
          <cell r="S255">
            <v>23.921801537906976</v>
          </cell>
          <cell r="T255">
            <v>25.921278471270902</v>
          </cell>
          <cell r="U255">
            <v>25.921278471270902</v>
          </cell>
          <cell r="V255">
            <v>25.921278471270902</v>
          </cell>
          <cell r="W255">
            <v>25.921278471270902</v>
          </cell>
          <cell r="X255">
            <v>25.921278471270902</v>
          </cell>
          <cell r="Y255">
            <v>25.921278471270902</v>
          </cell>
          <cell r="Z255">
            <v>25.921278471270902</v>
          </cell>
          <cell r="AA255">
            <v>25.921278471270902</v>
          </cell>
          <cell r="AB255">
            <v>25.921278471270902</v>
          </cell>
          <cell r="AC255">
            <v>25.921278471270902</v>
          </cell>
          <cell r="AD255">
            <v>25.921278471270902</v>
          </cell>
          <cell r="AE255">
            <v>25.921278471270902</v>
          </cell>
          <cell r="AF255">
            <v>25.921278471270902</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row>
        <row r="256">
          <cell r="C256" t="str">
            <v>Unamortized Discount</v>
          </cell>
          <cell r="J256">
            <v>-42.8</v>
          </cell>
          <cell r="K256">
            <v>-42.086666666666666</v>
          </cell>
          <cell r="L256">
            <v>-41.373333333333335</v>
          </cell>
          <cell r="M256">
            <v>-40.660000000000004</v>
          </cell>
          <cell r="N256">
            <v>-39.946666666666673</v>
          </cell>
          <cell r="O256">
            <v>-39.233333333333341</v>
          </cell>
          <cell r="P256">
            <v>-38.52000000000001</v>
          </cell>
          <cell r="Q256">
            <v>-37.806666666666679</v>
          </cell>
          <cell r="R256">
            <v>-37.093333333333348</v>
          </cell>
          <cell r="S256">
            <v>-36.380000000000017</v>
          </cell>
          <cell r="T256">
            <v>-35.666666666666686</v>
          </cell>
          <cell r="U256">
            <v>-34.953333333333354</v>
          </cell>
          <cell r="V256">
            <v>-34.240000000000023</v>
          </cell>
          <cell r="W256">
            <v>-33.526666666666692</v>
          </cell>
          <cell r="X256">
            <v>-32.813333333333361</v>
          </cell>
          <cell r="Y256">
            <v>-32.10000000000003</v>
          </cell>
          <cell r="Z256">
            <v>-31.386666666666695</v>
          </cell>
          <cell r="AA256">
            <v>-30.67333333333336</v>
          </cell>
          <cell r="AB256">
            <v>-29.960000000000026</v>
          </cell>
          <cell r="AC256">
            <v>-29.246666666666691</v>
          </cell>
          <cell r="AD256">
            <v>-28.533333333333356</v>
          </cell>
          <cell r="AE256">
            <v>-27.820000000000022</v>
          </cell>
          <cell r="AF256">
            <v>-27.106666666666687</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row>
        <row r="257">
          <cell r="C257" t="str">
            <v>Book Value</v>
          </cell>
          <cell r="J257">
            <v>238.71388844444445</v>
          </cell>
          <cell r="K257">
            <v>241.3102578208844</v>
          </cell>
          <cell r="L257">
            <v>243.91922275614115</v>
          </cell>
          <cell r="M257">
            <v>246.54086750144424</v>
          </cell>
          <cell r="N257">
            <v>249.17527687157656</v>
          </cell>
          <cell r="O257">
            <v>251.82253624864393</v>
          </cell>
          <cell r="P257">
            <v>254.48273158587008</v>
          </cell>
          <cell r="Q257">
            <v>257.1559494114166</v>
          </cell>
          <cell r="R257">
            <v>259.84227683222872</v>
          </cell>
          <cell r="S257">
            <v>262.54180153790696</v>
          </cell>
          <cell r="T257">
            <v>265.25461180460422</v>
          </cell>
          <cell r="U257">
            <v>265.96794513793753</v>
          </cell>
          <cell r="V257">
            <v>266.6812784712709</v>
          </cell>
          <cell r="W257">
            <v>267.39461180460421</v>
          </cell>
          <cell r="X257">
            <v>268.10794513793758</v>
          </cell>
          <cell r="Y257">
            <v>268.82127847127089</v>
          </cell>
          <cell r="Z257">
            <v>269.5346118046042</v>
          </cell>
          <cell r="AA257">
            <v>270.24794513793756</v>
          </cell>
          <cell r="AB257">
            <v>270.96127847127087</v>
          </cell>
          <cell r="AC257">
            <v>271.67461180460424</v>
          </cell>
          <cell r="AD257">
            <v>272.38794513793755</v>
          </cell>
          <cell r="AE257">
            <v>273.10127847127092</v>
          </cell>
          <cell r="AF257">
            <v>273.81461180460423</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row>
        <row r="259">
          <cell r="C259" t="str">
            <v>Face Value</v>
          </cell>
          <cell r="J259">
            <v>275</v>
          </cell>
        </row>
        <row r="260">
          <cell r="C260" t="str">
            <v>Balance</v>
          </cell>
          <cell r="J260">
            <v>238.71388844444445</v>
          </cell>
          <cell r="K260">
            <v>238.92074010180153</v>
          </cell>
          <cell r="L260">
            <v>239.14082054219725</v>
          </cell>
          <cell r="M260">
            <v>239.35024269720711</v>
          </cell>
          <cell r="N260">
            <v>239.54882849530085</v>
          </cell>
          <cell r="O260">
            <v>239.73639773390781</v>
          </cell>
          <cell r="P260">
            <v>239.91276805688861</v>
          </cell>
          <cell r="Q260">
            <v>240.07775493178349</v>
          </cell>
          <cell r="R260">
            <v>240.23117162683491</v>
          </cell>
          <cell r="S260">
            <v>240.37282918778229</v>
          </cell>
          <cell r="T260">
            <v>240.50253641442683</v>
          </cell>
          <cell r="U260">
            <v>240.62009983696416</v>
          </cell>
          <cell r="V260">
            <v>242.73817505309432</v>
          </cell>
          <cell r="W260">
            <v>244.87489477408599</v>
          </cell>
          <cell r="X260">
            <v>247.03042311949397</v>
          </cell>
          <cell r="Y260">
            <v>249.20492565354692</v>
          </cell>
          <cell r="Z260">
            <v>251.39856939786412</v>
          </cell>
          <cell r="AA260">
            <v>253.61152284428437</v>
          </cell>
          <cell r="AB260">
            <v>255.8439559678076</v>
          </cell>
          <cell r="AC260">
            <v>258.09604023965056</v>
          </cell>
          <cell r="AD260">
            <v>260.36794864041735</v>
          </cell>
          <cell r="AE260">
            <v>262.65985567338583</v>
          </cell>
          <cell r="AF260">
            <v>264.97193737791127</v>
          </cell>
          <cell r="AG260">
            <v>267.30437134294755</v>
          </cell>
        </row>
        <row r="261">
          <cell r="C261" t="str">
            <v>Beginning Discount</v>
          </cell>
          <cell r="J261">
            <v>36.28611155555555</v>
          </cell>
          <cell r="K261">
            <v>36.492963212912628</v>
          </cell>
          <cell r="L261">
            <v>36.71304365330834</v>
          </cell>
          <cell r="M261">
            <v>36.922465808318194</v>
          </cell>
          <cell r="N261">
            <v>37.121051606411939</v>
          </cell>
          <cell r="O261">
            <v>37.308620845018893</v>
          </cell>
          <cell r="P261">
            <v>37.484991167999695</v>
          </cell>
          <cell r="Q261">
            <v>37.649978042894588</v>
          </cell>
          <cell r="R261">
            <v>37.803394737946007</v>
          </cell>
          <cell r="S261">
            <v>37.945052298893387</v>
          </cell>
          <cell r="T261">
            <v>38.074759525537928</v>
          </cell>
          <cell r="U261">
            <v>38.192322948075251</v>
          </cell>
          <cell r="V261">
            <v>40.310398164205417</v>
          </cell>
          <cell r="W261">
            <v>42.447117885197088</v>
          </cell>
          <cell r="X261">
            <v>44.602646230605068</v>
          </cell>
          <cell r="Y261">
            <v>46.777148764658001</v>
          </cell>
          <cell r="Z261">
            <v>48.970792508975208</v>
          </cell>
          <cell r="AA261">
            <v>51.183745955395466</v>
          </cell>
          <cell r="AB261">
            <v>53.416179078918709</v>
          </cell>
          <cell r="AC261">
            <v>55.668263350761677</v>
          </cell>
          <cell r="AD261">
            <v>57.940171751528453</v>
          </cell>
          <cell r="AE261">
            <v>60.232078784496949</v>
          </cell>
          <cell r="AF261">
            <v>62.544160489022374</v>
          </cell>
          <cell r="AG261">
            <v>64.876594454058619</v>
          </cell>
        </row>
        <row r="262">
          <cell r="C262" t="str">
            <v>Interest Payment at 10.56%</v>
          </cell>
          <cell r="G262">
            <v>0.10563083720264281</v>
          </cell>
          <cell r="J262">
            <v>2.1012956573570789</v>
          </cell>
          <cell r="K262">
            <v>2.1031164835023608</v>
          </cell>
          <cell r="L262">
            <v>2.1050537569332715</v>
          </cell>
          <cell r="M262">
            <v>2.1068972100634773</v>
          </cell>
          <cell r="N262">
            <v>2.1086452754059106</v>
          </cell>
          <cell r="O262">
            <v>2.1102963667148704</v>
          </cell>
          <cell r="P262">
            <v>2.111848878787717</v>
          </cell>
          <cell r="Q262">
            <v>2.1133011872645997</v>
          </cell>
          <cell r="R262">
            <v>2.1146516484261952</v>
          </cell>
          <cell r="S262">
            <v>2.1158985989894417</v>
          </cell>
          <cell r="T262">
            <v>2.1170403559012496</v>
          </cell>
          <cell r="U262">
            <v>2.1180752161301686</v>
          </cell>
          <cell r="V262">
            <v>2.136719720991668</v>
          </cell>
          <cell r="W262">
            <v>2.1555283454079803</v>
          </cell>
          <cell r="X262">
            <v>2.1745025340529365</v>
          </cell>
          <cell r="Y262">
            <v>2.1936437443172099</v>
          </cell>
          <cell r="Z262">
            <v>2.2129534464202574</v>
          </cell>
          <cell r="AA262">
            <v>2.232433123523244</v>
          </cell>
          <cell r="AB262">
            <v>2.2520842718429668</v>
          </cell>
          <cell r="AC262">
            <v>2.2719084007667729</v>
          </cell>
          <cell r="AD262">
            <v>2.2919070329684992</v>
          </cell>
          <cell r="AE262">
            <v>2.3120817045254229</v>
          </cell>
          <cell r="AF262">
            <v>2.3324339650362509</v>
          </cell>
          <cell r="AG262">
            <v>2.3529653777401394</v>
          </cell>
        </row>
        <row r="263">
          <cell r="C263" t="str">
            <v>PIK Interest at 8%</v>
          </cell>
          <cell r="J263">
            <v>1.894444</v>
          </cell>
          <cell r="K263">
            <v>1.8830360431066515</v>
          </cell>
          <cell r="L263">
            <v>1.8956316019234185</v>
          </cell>
          <cell r="M263">
            <v>1.9083114119697291</v>
          </cell>
          <cell r="N263">
            <v>1.9210760367989579</v>
          </cell>
          <cell r="O263">
            <v>1.9339260437340682</v>
          </cell>
          <cell r="P263">
            <v>1.9468620038928248</v>
          </cell>
          <cell r="Q263">
            <v>1.9598844922131777</v>
          </cell>
          <cell r="R263">
            <v>1.9729940874788179</v>
          </cell>
          <cell r="S263">
            <v>1.986191372344897</v>
          </cell>
          <cell r="T263">
            <v>1.9994769333639262</v>
          </cell>
          <cell r="U263">
            <v>0</v>
          </cell>
          <cell r="V263">
            <v>0</v>
          </cell>
          <cell r="W263">
            <v>0</v>
          </cell>
          <cell r="X263">
            <v>0</v>
          </cell>
          <cell r="Y263">
            <v>0</v>
          </cell>
          <cell r="Z263">
            <v>0</v>
          </cell>
          <cell r="AA263">
            <v>0</v>
          </cell>
          <cell r="AB263">
            <v>0</v>
          </cell>
          <cell r="AC263">
            <v>0</v>
          </cell>
          <cell r="AD263">
            <v>0</v>
          </cell>
          <cell r="AE263">
            <v>0</v>
          </cell>
          <cell r="AF263">
            <v>0</v>
          </cell>
          <cell r="AG263">
            <v>0</v>
          </cell>
        </row>
        <row r="264">
          <cell r="C264" t="str">
            <v>Discount Amort</v>
          </cell>
          <cell r="J264">
            <v>0.20685165735707889</v>
          </cell>
          <cell r="K264">
            <v>0.22008044039570929</v>
          </cell>
          <cell r="L264">
            <v>0.20942215500985295</v>
          </cell>
          <cell r="M264">
            <v>0.19858579809374821</v>
          </cell>
          <cell r="N264">
            <v>0.18756923860695274</v>
          </cell>
          <cell r="O264">
            <v>0.17637032298080224</v>
          </cell>
          <cell r="P264">
            <v>0.16498687489489217</v>
          </cell>
          <cell r="Q264">
            <v>0.15341669505142197</v>
          </cell>
          <cell r="R264">
            <v>0.14165756094737736</v>
          </cell>
          <cell r="S264">
            <v>0.1297072266445447</v>
          </cell>
          <cell r="T264">
            <v>0.11756342253732344</v>
          </cell>
          <cell r="U264">
            <v>2.1180752161301686</v>
          </cell>
          <cell r="V264">
            <v>2.136719720991668</v>
          </cell>
          <cell r="W264">
            <v>2.1555283454079803</v>
          </cell>
          <cell r="X264">
            <v>2.1745025340529365</v>
          </cell>
          <cell r="Y264">
            <v>2.1936437443172099</v>
          </cell>
          <cell r="Z264">
            <v>2.2129534464202574</v>
          </cell>
          <cell r="AA264">
            <v>2.232433123523244</v>
          </cell>
          <cell r="AB264">
            <v>2.2520842718429668</v>
          </cell>
          <cell r="AC264">
            <v>2.2719084007667729</v>
          </cell>
          <cell r="AD264">
            <v>2.2919070329684992</v>
          </cell>
          <cell r="AE264">
            <v>2.3120817045254229</v>
          </cell>
          <cell r="AF264">
            <v>2.3324339650362509</v>
          </cell>
          <cell r="AG264">
            <v>2.3529653777401394</v>
          </cell>
        </row>
        <row r="265">
          <cell r="C265" t="str">
            <v>Ending Discount</v>
          </cell>
          <cell r="J265">
            <v>36.492963212912628</v>
          </cell>
          <cell r="K265">
            <v>36.71304365330834</v>
          </cell>
          <cell r="L265">
            <v>36.922465808318194</v>
          </cell>
          <cell r="M265">
            <v>37.121051606411939</v>
          </cell>
          <cell r="N265">
            <v>37.308620845018893</v>
          </cell>
          <cell r="O265">
            <v>37.484991167999695</v>
          </cell>
          <cell r="P265">
            <v>37.649978042894588</v>
          </cell>
          <cell r="Q265">
            <v>37.803394737946007</v>
          </cell>
          <cell r="R265">
            <v>37.945052298893387</v>
          </cell>
          <cell r="S265">
            <v>38.074759525537928</v>
          </cell>
          <cell r="T265">
            <v>38.192322948075251</v>
          </cell>
          <cell r="U265">
            <v>40.310398164205417</v>
          </cell>
          <cell r="V265">
            <v>42.447117885197088</v>
          </cell>
          <cell r="W265">
            <v>44.602646230605068</v>
          </cell>
          <cell r="X265">
            <v>46.777148764658001</v>
          </cell>
          <cell r="Y265">
            <v>48.970792508975208</v>
          </cell>
          <cell r="Z265">
            <v>51.183745955395466</v>
          </cell>
          <cell r="AA265">
            <v>53.416179078918709</v>
          </cell>
          <cell r="AB265">
            <v>55.668263350761677</v>
          </cell>
          <cell r="AC265">
            <v>57.940171751528453</v>
          </cell>
          <cell r="AD265">
            <v>60.232078784496949</v>
          </cell>
          <cell r="AE265">
            <v>62.544160489022374</v>
          </cell>
          <cell r="AF265">
            <v>64.876594454058619</v>
          </cell>
          <cell r="AG265">
            <v>67.229559831798753</v>
          </cell>
        </row>
        <row r="266">
          <cell r="C266" t="str">
            <v>Ending Carrying Value</v>
          </cell>
          <cell r="J266">
            <v>238.92074010180153</v>
          </cell>
          <cell r="K266">
            <v>239.14082054219725</v>
          </cell>
          <cell r="L266">
            <v>239.35024269720711</v>
          </cell>
          <cell r="M266">
            <v>239.54882849530085</v>
          </cell>
          <cell r="N266">
            <v>239.73639773390781</v>
          </cell>
          <cell r="O266">
            <v>239.91276805688861</v>
          </cell>
          <cell r="P266">
            <v>240.07775493178349</v>
          </cell>
          <cell r="Q266">
            <v>240.23117162683491</v>
          </cell>
          <cell r="R266">
            <v>240.37282918778229</v>
          </cell>
          <cell r="S266">
            <v>240.50253641442683</v>
          </cell>
          <cell r="T266">
            <v>240.62009983696416</v>
          </cell>
          <cell r="U266">
            <v>242.73817505309432</v>
          </cell>
          <cell r="V266">
            <v>244.87489477408599</v>
          </cell>
          <cell r="W266">
            <v>247.03042311949397</v>
          </cell>
          <cell r="X266">
            <v>249.20492565354692</v>
          </cell>
          <cell r="Y266">
            <v>251.39856939786412</v>
          </cell>
          <cell r="Z266">
            <v>253.61152284428437</v>
          </cell>
          <cell r="AA266">
            <v>255.8439559678076</v>
          </cell>
          <cell r="AB266">
            <v>258.09604023965056</v>
          </cell>
          <cell r="AC266">
            <v>260.36794864041735</v>
          </cell>
          <cell r="AD266">
            <v>262.65985567338583</v>
          </cell>
          <cell r="AE266">
            <v>264.97193737791127</v>
          </cell>
          <cell r="AF266">
            <v>267.30437134294755</v>
          </cell>
          <cell r="AG266">
            <v>269.65733672068768</v>
          </cell>
        </row>
        <row r="268">
          <cell r="C268" t="str">
            <v>Cash</v>
          </cell>
        </row>
        <row r="269">
          <cell r="C269" t="str">
            <v>Beginning Balance</v>
          </cell>
          <cell r="H269">
            <v>0</v>
          </cell>
          <cell r="I269">
            <v>1.6684185585284266</v>
          </cell>
          <cell r="J269">
            <v>310.58217355852844</v>
          </cell>
          <cell r="K269">
            <v>685.78329455555559</v>
          </cell>
          <cell r="L269">
            <v>589.88768131865663</v>
          </cell>
          <cell r="M269">
            <v>485.43152764360809</v>
          </cell>
          <cell r="N269">
            <v>994.39771992853491</v>
          </cell>
          <cell r="O269">
            <v>576.90263604596691</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247.23787211252363</v>
          </cell>
          <cell r="BI269">
            <v>298.18888309059298</v>
          </cell>
          <cell r="BJ269">
            <v>337.47984730228183</v>
          </cell>
          <cell r="BK269">
            <v>405.47556022907474</v>
          </cell>
          <cell r="BL269">
            <v>473.52131858064377</v>
          </cell>
          <cell r="BM269">
            <v>546.09041002680704</v>
          </cell>
          <cell r="BN269">
            <v>623.42548514103976</v>
          </cell>
          <cell r="BO269">
            <v>710.37281106066894</v>
          </cell>
        </row>
        <row r="270">
          <cell r="C270" t="str">
            <v>Change</v>
          </cell>
          <cell r="H270">
            <v>1.6684185585284266</v>
          </cell>
          <cell r="I270">
            <v>308.91375500000004</v>
          </cell>
          <cell r="J270">
            <v>375.17025000000007</v>
          </cell>
          <cell r="K270">
            <v>-95.895613236898967</v>
          </cell>
          <cell r="L270">
            <v>-104.45615367504853</v>
          </cell>
          <cell r="M270">
            <v>508.96619228492682</v>
          </cell>
          <cell r="N270">
            <v>-417.495083882568</v>
          </cell>
          <cell r="O270">
            <v>-576.90263604596691</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247.23787211252363</v>
          </cell>
          <cell r="BH270">
            <v>50.95101097806932</v>
          </cell>
          <cell r="BI270">
            <v>39.290964211688845</v>
          </cell>
          <cell r="BJ270">
            <v>67.995712926792919</v>
          </cell>
          <cell r="BK270">
            <v>68.045758351569049</v>
          </cell>
          <cell r="BL270">
            <v>72.569091446163299</v>
          </cell>
          <cell r="BM270">
            <v>77.335075114232694</v>
          </cell>
          <cell r="BN270">
            <v>86.947325919629179</v>
          </cell>
          <cell r="BO270">
            <v>99.012916020602773</v>
          </cell>
        </row>
        <row r="271">
          <cell r="C271" t="str">
            <v>Ending Balance</v>
          </cell>
          <cell r="H271">
            <v>1.6684185585284266</v>
          </cell>
          <cell r="I271">
            <v>310.58217355852844</v>
          </cell>
          <cell r="J271">
            <v>685.78329455555559</v>
          </cell>
          <cell r="K271">
            <v>589.88768131865663</v>
          </cell>
          <cell r="L271">
            <v>485.43152764360809</v>
          </cell>
          <cell r="M271">
            <v>994.39771992853491</v>
          </cell>
          <cell r="N271">
            <v>576.90263604596691</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247.23787211252363</v>
          </cell>
          <cell r="BH271">
            <v>298.18888309059298</v>
          </cell>
          <cell r="BI271">
            <v>337.47984730228183</v>
          </cell>
          <cell r="BJ271">
            <v>405.47556022907474</v>
          </cell>
          <cell r="BK271">
            <v>473.52131858064377</v>
          </cell>
          <cell r="BL271">
            <v>546.09041002680704</v>
          </cell>
          <cell r="BM271">
            <v>623.42548514103976</v>
          </cell>
          <cell r="BN271">
            <v>710.37281106066894</v>
          </cell>
          <cell r="BO271">
            <v>809.38572708127174</v>
          </cell>
        </row>
        <row r="273">
          <cell r="C273" t="str">
            <v>Interest Rate</v>
          </cell>
          <cell r="H273">
            <v>5.5999999999999999E-3</v>
          </cell>
          <cell r="I273">
            <v>5.5999999999999999E-3</v>
          </cell>
          <cell r="J273">
            <v>5.5999999999999999E-3</v>
          </cell>
          <cell r="K273">
            <v>5.4999999999999997E-3</v>
          </cell>
          <cell r="L273">
            <v>5.8999999999999999E-3</v>
          </cell>
          <cell r="M273">
            <v>6.3E-3</v>
          </cell>
          <cell r="N273">
            <v>6.4000000000000003E-3</v>
          </cell>
          <cell r="O273">
            <v>6.6E-3</v>
          </cell>
          <cell r="P273">
            <v>6.7999999999999996E-3</v>
          </cell>
          <cell r="Q273">
            <v>6.9999999999999993E-3</v>
          </cell>
          <cell r="R273">
            <v>7.1999999999999989E-3</v>
          </cell>
          <cell r="S273">
            <v>7.3999999999999986E-3</v>
          </cell>
          <cell r="T273">
            <v>7.5999999999999983E-3</v>
          </cell>
          <cell r="U273">
            <v>7.7999999999999979E-3</v>
          </cell>
          <cell r="V273">
            <v>7.9999999999999984E-3</v>
          </cell>
          <cell r="W273">
            <v>8.199999999999999E-3</v>
          </cell>
          <cell r="X273">
            <v>8.3999999999999995E-3</v>
          </cell>
          <cell r="Y273">
            <v>8.6E-3</v>
          </cell>
          <cell r="Z273">
            <v>8.8000000000000005E-3</v>
          </cell>
          <cell r="AA273">
            <v>9.0000000000000011E-3</v>
          </cell>
          <cell r="AB273">
            <v>9.2000000000000016E-3</v>
          </cell>
          <cell r="AC273">
            <v>9.4000000000000021E-3</v>
          </cell>
          <cell r="AD273">
            <v>9.6000000000000026E-3</v>
          </cell>
          <cell r="AE273">
            <v>9.8000000000000032E-3</v>
          </cell>
          <cell r="AF273">
            <v>0.01</v>
          </cell>
          <cell r="AG273">
            <v>1.0200000000000004E-2</v>
          </cell>
          <cell r="AH273">
            <v>1.0400000000000005E-2</v>
          </cell>
          <cell r="AI273">
            <v>1.0600000000000005E-2</v>
          </cell>
          <cell r="AJ273">
            <v>1.0800000000000006E-2</v>
          </cell>
          <cell r="AK273">
            <v>1.1000000000000006E-2</v>
          </cell>
          <cell r="AL273">
            <v>1.1200000000000007E-2</v>
          </cell>
          <cell r="AM273">
            <v>1.1400000000000007E-2</v>
          </cell>
          <cell r="AN273">
            <v>1.1600000000000008E-2</v>
          </cell>
          <cell r="AO273">
            <v>1.1800000000000008E-2</v>
          </cell>
          <cell r="AP273">
            <v>1.2000000000000009E-2</v>
          </cell>
          <cell r="AQ273">
            <v>1.2200000000000009E-2</v>
          </cell>
          <cell r="AR273">
            <v>1.2200000000000001E-2</v>
          </cell>
          <cell r="AS273">
            <v>1.2200000000000001E-2</v>
          </cell>
          <cell r="AT273">
            <v>1.2200000000000001E-2</v>
          </cell>
          <cell r="AU273">
            <v>1.2200000000000001E-2</v>
          </cell>
          <cell r="AV273">
            <v>1.2200000000000001E-2</v>
          </cell>
          <cell r="AW273">
            <v>1.2200000000000001E-2</v>
          </cell>
          <cell r="AX273">
            <v>1.2200000000000001E-2</v>
          </cell>
          <cell r="AY273">
            <v>1.2200000000000001E-2</v>
          </cell>
          <cell r="AZ273">
            <v>1.2200000000000001E-2</v>
          </cell>
          <cell r="BA273">
            <v>1.2200000000000001E-2</v>
          </cell>
          <cell r="BB273">
            <v>1.2200000000000001E-2</v>
          </cell>
          <cell r="BC273">
            <v>1.2200000000000001E-2</v>
          </cell>
          <cell r="BD273">
            <v>1.2200000000000001E-2</v>
          </cell>
          <cell r="BE273">
            <v>1.2200000000000001E-2</v>
          </cell>
          <cell r="BF273">
            <v>1.2200000000000001E-2</v>
          </cell>
          <cell r="BG273">
            <v>1.2200000000000001E-2</v>
          </cell>
          <cell r="BH273">
            <v>1.2200000000000001E-2</v>
          </cell>
          <cell r="BI273">
            <v>1.2200000000000001E-2</v>
          </cell>
          <cell r="BJ273">
            <v>1.2200000000000001E-2</v>
          </cell>
          <cell r="BK273">
            <v>1.2200000000000001E-2</v>
          </cell>
          <cell r="BL273">
            <v>1.2200000000000001E-2</v>
          </cell>
          <cell r="BM273">
            <v>1.2200000000000001E-2</v>
          </cell>
          <cell r="BN273">
            <v>1.2200000000000001E-2</v>
          </cell>
          <cell r="BO273">
            <v>1.2200000000000001E-2</v>
          </cell>
        </row>
        <row r="275">
          <cell r="C275" t="str">
            <v>Interest Income</v>
          </cell>
          <cell r="E275">
            <v>0.01</v>
          </cell>
          <cell r="F275" t="str">
            <v>Circular?</v>
          </cell>
          <cell r="G275">
            <v>1</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row>
        <row r="277">
          <cell r="C277" t="str">
            <v>Interest Expense Summary</v>
          </cell>
        </row>
        <row r="278">
          <cell r="C278" t="str">
            <v>Borrowing Base Facility -- Interest Expense</v>
          </cell>
          <cell r="H278">
            <v>1.0880000000000001</v>
          </cell>
          <cell r="I278">
            <v>0.24546300000000043</v>
          </cell>
          <cell r="J278">
            <v>0</v>
          </cell>
          <cell r="K278">
            <v>0</v>
          </cell>
          <cell r="L278">
            <v>0</v>
          </cell>
          <cell r="M278">
            <v>0</v>
          </cell>
          <cell r="N278">
            <v>0</v>
          </cell>
          <cell r="O278">
            <v>0.14688193215350329</v>
          </cell>
          <cell r="P278">
            <v>0.47561761020884585</v>
          </cell>
          <cell r="Q278">
            <v>0.75613646757926567</v>
          </cell>
          <cell r="R278">
            <v>1.1195161802393052</v>
          </cell>
          <cell r="S278">
            <v>0.77688104454628792</v>
          </cell>
          <cell r="T278">
            <v>0.62951250267257197</v>
          </cell>
          <cell r="U278">
            <v>0.71100317558332971</v>
          </cell>
          <cell r="V278">
            <v>1.0506909351818432</v>
          </cell>
          <cell r="W278">
            <v>0.60610925127853177</v>
          </cell>
          <cell r="X278">
            <v>0.43339298863012043</v>
          </cell>
          <cell r="Y278">
            <v>0.58160078090260314</v>
          </cell>
          <cell r="Z278">
            <v>0.66743967371213997</v>
          </cell>
          <cell r="AA278">
            <v>0.87655167177331572</v>
          </cell>
          <cell r="AB278">
            <v>0.98544871774090115</v>
          </cell>
          <cell r="AC278">
            <v>1.1539946230744547</v>
          </cell>
          <cell r="AD278">
            <v>1.2494024544222775</v>
          </cell>
          <cell r="AE278">
            <v>1.4180614776195795</v>
          </cell>
          <cell r="AF278">
            <v>1.5375251691152063</v>
          </cell>
          <cell r="AG278">
            <v>1.4872862995310374</v>
          </cell>
          <cell r="AH278">
            <v>1.9023764762271331</v>
          </cell>
          <cell r="AI278">
            <v>1.3276427326267375</v>
          </cell>
          <cell r="AJ278">
            <v>1.0060006077362351</v>
          </cell>
          <cell r="AK278">
            <v>1.0820749612123701</v>
          </cell>
          <cell r="AL278">
            <v>1.206309435525402</v>
          </cell>
          <cell r="AM278">
            <v>1.2854206817707028</v>
          </cell>
          <cell r="AN278">
            <v>1.3118896857795483</v>
          </cell>
          <cell r="AO278">
            <v>1.4135201329250262</v>
          </cell>
          <cell r="AP278">
            <v>1.4113746439274961</v>
          </cell>
          <cell r="AQ278">
            <v>1.4813378166316968</v>
          </cell>
          <cell r="AR278">
            <v>1.5330942332341011</v>
          </cell>
          <cell r="AS278">
            <v>1.4988982901693388</v>
          </cell>
          <cell r="AT278">
            <v>1.6577135535191179</v>
          </cell>
          <cell r="AU278">
            <v>0.98605778805159683</v>
          </cell>
          <cell r="AV278">
            <v>0.6092429500819978</v>
          </cell>
          <cell r="AW278">
            <v>0.67478477344722643</v>
          </cell>
          <cell r="AX278">
            <v>0.76320327620998152</v>
          </cell>
          <cell r="AY278">
            <v>0.78684672042356796</v>
          </cell>
          <cell r="AZ278">
            <v>0.79145141276026743</v>
          </cell>
          <cell r="BA278">
            <v>0.80187740866345003</v>
          </cell>
          <cell r="BB278">
            <v>0.73769477666841388</v>
          </cell>
          <cell r="BC278">
            <v>0.70764371510645119</v>
          </cell>
          <cell r="BD278">
            <v>0.33705139376822579</v>
          </cell>
          <cell r="BE278">
            <v>0.29122893334989369</v>
          </cell>
          <cell r="BF278">
            <v>0.25949590765037606</v>
          </cell>
          <cell r="BG278">
            <v>0.11330501655517686</v>
          </cell>
          <cell r="BH278">
            <v>0</v>
          </cell>
          <cell r="BI278">
            <v>0</v>
          </cell>
          <cell r="BJ278">
            <v>0</v>
          </cell>
          <cell r="BK278">
            <v>0</v>
          </cell>
          <cell r="BL278">
            <v>0</v>
          </cell>
          <cell r="BM278">
            <v>0</v>
          </cell>
          <cell r="BN278">
            <v>0</v>
          </cell>
          <cell r="BO278">
            <v>0</v>
          </cell>
        </row>
        <row r="279">
          <cell r="C279" t="str">
            <v>Borrowing Base Facility -- Commitment Fees</v>
          </cell>
          <cell r="H279">
            <v>1.1606999999999999E-2</v>
          </cell>
          <cell r="I279">
            <v>5.4042E-2</v>
          </cell>
          <cell r="J279">
            <v>7.2656000000000012E-2</v>
          </cell>
          <cell r="K279">
            <v>0.15368852459016394</v>
          </cell>
          <cell r="L279">
            <v>0.15881147540983606</v>
          </cell>
          <cell r="M279">
            <v>0.23821721311475411</v>
          </cell>
          <cell r="N279">
            <v>0.24615778688524589</v>
          </cell>
          <cell r="O279">
            <v>0.24615778688524589</v>
          </cell>
          <cell r="P279">
            <v>0.31762295081967212</v>
          </cell>
          <cell r="Q279">
            <v>0.32821038251366119</v>
          </cell>
          <cell r="R279">
            <v>0.31762295081967212</v>
          </cell>
          <cell r="S279">
            <v>0.24615778688524589</v>
          </cell>
          <cell r="T279">
            <v>0.25479452054794521</v>
          </cell>
          <cell r="U279">
            <v>0.23013698630136986</v>
          </cell>
          <cell r="V279">
            <v>0.33972602739726027</v>
          </cell>
          <cell r="W279">
            <v>0.24657534246575341</v>
          </cell>
          <cell r="X279">
            <v>0.25479452054794521</v>
          </cell>
          <cell r="Y279">
            <v>0.24657534246575341</v>
          </cell>
          <cell r="Z279">
            <v>0.25479452054794521</v>
          </cell>
          <cell r="AA279">
            <v>0.25479452054794521</v>
          </cell>
          <cell r="AB279">
            <v>0.24657534246575341</v>
          </cell>
          <cell r="AC279">
            <v>0.25479452054794521</v>
          </cell>
          <cell r="AD279">
            <v>0.24657534246575341</v>
          </cell>
          <cell r="AE279">
            <v>0.25479452054794521</v>
          </cell>
          <cell r="AF279">
            <v>0.25479452054794521</v>
          </cell>
          <cell r="AG279">
            <v>0.23013698630136986</v>
          </cell>
          <cell r="AH279">
            <v>0.33972602739726027</v>
          </cell>
          <cell r="AI279">
            <v>0.24657534246575341</v>
          </cell>
          <cell r="AJ279">
            <v>0.25479452054794521</v>
          </cell>
          <cell r="AK279">
            <v>0.24657534246575341</v>
          </cell>
          <cell r="AL279">
            <v>0.25479452054794521</v>
          </cell>
          <cell r="AM279">
            <v>0.25479452054794521</v>
          </cell>
          <cell r="AN279">
            <v>0.24657534246575341</v>
          </cell>
          <cell r="AO279">
            <v>0.25479452054794521</v>
          </cell>
          <cell r="AP279">
            <v>0.24657534246575341</v>
          </cell>
          <cell r="AQ279">
            <v>0.25479452054794521</v>
          </cell>
          <cell r="AR279">
            <v>0.25479452054794521</v>
          </cell>
          <cell r="AS279">
            <v>0.23013698630136986</v>
          </cell>
          <cell r="AT279">
            <v>0.25479452054794521</v>
          </cell>
          <cell r="AU279">
            <v>0.24657534246575341</v>
          </cell>
          <cell r="AV279">
            <v>0.25479452054794521</v>
          </cell>
          <cell r="AW279">
            <v>0.24657534246575341</v>
          </cell>
          <cell r="AX279">
            <v>0.25479452054794521</v>
          </cell>
          <cell r="AY279">
            <v>0.25479452054794521</v>
          </cell>
          <cell r="AZ279">
            <v>0.24657534246575341</v>
          </cell>
          <cell r="BA279">
            <v>0.25479452054794521</v>
          </cell>
          <cell r="BB279">
            <v>0.24657534246575341</v>
          </cell>
          <cell r="BC279">
            <v>0.25479452054794521</v>
          </cell>
          <cell r="BD279">
            <v>0.25479452054794521</v>
          </cell>
          <cell r="BE279">
            <v>0.23835616438356164</v>
          </cell>
          <cell r="BF279">
            <v>0.25479452054794521</v>
          </cell>
          <cell r="BG279">
            <v>0.24657534246575341</v>
          </cell>
          <cell r="BH279">
            <v>0.25479452054794521</v>
          </cell>
          <cell r="BI279">
            <v>0.24657534246575341</v>
          </cell>
          <cell r="BJ279">
            <v>0.25479452054794521</v>
          </cell>
          <cell r="BK279">
            <v>0.25479452054794521</v>
          </cell>
          <cell r="BL279">
            <v>0.24657534246575341</v>
          </cell>
          <cell r="BM279">
            <v>0.25479452054794521</v>
          </cell>
          <cell r="BN279">
            <v>0.24657534246575341</v>
          </cell>
          <cell r="BO279">
            <v>0.25479452054794521</v>
          </cell>
        </row>
        <row r="280">
          <cell r="C280" t="str">
            <v>8.25% Senior Notes due 6/30/20 -- Interest Expense</v>
          </cell>
          <cell r="H280">
            <v>0</v>
          </cell>
          <cell r="I280">
            <v>0</v>
          </cell>
          <cell r="J280">
            <v>0</v>
          </cell>
          <cell r="K280">
            <v>0</v>
          </cell>
          <cell r="L280">
            <v>0</v>
          </cell>
          <cell r="M280">
            <v>2.578125</v>
          </cell>
          <cell r="N280">
            <v>5.15625</v>
          </cell>
          <cell r="O280">
            <v>5.15625</v>
          </cell>
          <cell r="P280">
            <v>5.15625</v>
          </cell>
          <cell r="Q280">
            <v>5.15625</v>
          </cell>
          <cell r="R280">
            <v>5.15625</v>
          </cell>
          <cell r="S280">
            <v>5.15625</v>
          </cell>
          <cell r="T280">
            <v>5.15625</v>
          </cell>
          <cell r="U280">
            <v>5.15625</v>
          </cell>
          <cell r="V280">
            <v>5.15625</v>
          </cell>
          <cell r="W280">
            <v>5.15625</v>
          </cell>
          <cell r="X280">
            <v>5.15625</v>
          </cell>
          <cell r="Y280">
            <v>5.15625</v>
          </cell>
          <cell r="Z280">
            <v>5.15625</v>
          </cell>
          <cell r="AA280">
            <v>5.15625</v>
          </cell>
          <cell r="AB280">
            <v>5.15625</v>
          </cell>
          <cell r="AC280">
            <v>5.15625</v>
          </cell>
          <cell r="AD280">
            <v>5.15625</v>
          </cell>
          <cell r="AE280">
            <v>5.15625</v>
          </cell>
          <cell r="AF280">
            <v>5.15625</v>
          </cell>
          <cell r="AG280">
            <v>5.15625</v>
          </cell>
          <cell r="AH280">
            <v>5.15625</v>
          </cell>
          <cell r="AI280">
            <v>5.15625</v>
          </cell>
          <cell r="AJ280">
            <v>5.15625</v>
          </cell>
          <cell r="AK280">
            <v>5.15625</v>
          </cell>
          <cell r="AL280">
            <v>5.15625</v>
          </cell>
          <cell r="AM280">
            <v>5.15625</v>
          </cell>
          <cell r="AN280">
            <v>5.15625</v>
          </cell>
          <cell r="AO280">
            <v>5.15625</v>
          </cell>
          <cell r="AP280">
            <v>5.15625</v>
          </cell>
          <cell r="AQ280">
            <v>5.15625</v>
          </cell>
          <cell r="AR280">
            <v>5.15625</v>
          </cell>
          <cell r="AS280">
            <v>5.15625</v>
          </cell>
          <cell r="AT280">
            <v>5.15625</v>
          </cell>
          <cell r="AU280">
            <v>5.15625</v>
          </cell>
          <cell r="AV280">
            <v>5.15625</v>
          </cell>
          <cell r="AW280">
            <v>5.15625</v>
          </cell>
          <cell r="AX280">
            <v>5.15625</v>
          </cell>
          <cell r="AY280">
            <v>5.15625</v>
          </cell>
          <cell r="AZ280">
            <v>5.15625</v>
          </cell>
          <cell r="BA280">
            <v>5.15625</v>
          </cell>
          <cell r="BB280">
            <v>5.15625</v>
          </cell>
          <cell r="BC280">
            <v>5.15625</v>
          </cell>
          <cell r="BD280">
            <v>5.15625</v>
          </cell>
          <cell r="BE280">
            <v>5.15625</v>
          </cell>
          <cell r="BF280">
            <v>5.15625</v>
          </cell>
          <cell r="BG280">
            <v>5.15625</v>
          </cell>
          <cell r="BH280">
            <v>5.15625</v>
          </cell>
          <cell r="BI280">
            <v>5.15625</v>
          </cell>
          <cell r="BJ280">
            <v>5.15625</v>
          </cell>
          <cell r="BK280">
            <v>5.15625</v>
          </cell>
          <cell r="BL280">
            <v>5.15625</v>
          </cell>
          <cell r="BM280">
            <v>5.15625</v>
          </cell>
          <cell r="BN280">
            <v>5.15625</v>
          </cell>
          <cell r="BO280">
            <v>5.15625</v>
          </cell>
        </row>
        <row r="281">
          <cell r="C281" t="str">
            <v>8.25% Senior Notes due 6/30/20 -- Amortization of Issuance Costs</v>
          </cell>
          <cell r="H281">
            <v>0</v>
          </cell>
          <cell r="I281">
            <v>0</v>
          </cell>
          <cell r="J281">
            <v>0</v>
          </cell>
          <cell r="K281">
            <v>0</v>
          </cell>
          <cell r="L281">
            <v>0</v>
          </cell>
          <cell r="M281">
            <v>0</v>
          </cell>
          <cell r="N281">
            <v>0.1796875</v>
          </cell>
          <cell r="O281">
            <v>0.1796875</v>
          </cell>
          <cell r="P281">
            <v>0.1796875</v>
          </cell>
          <cell r="Q281">
            <v>0.1796875</v>
          </cell>
          <cell r="R281">
            <v>0.1796875</v>
          </cell>
          <cell r="S281">
            <v>0.1796875</v>
          </cell>
          <cell r="T281">
            <v>0.1796875</v>
          </cell>
          <cell r="U281">
            <v>0.1796875</v>
          </cell>
          <cell r="V281">
            <v>0.1796875</v>
          </cell>
          <cell r="W281">
            <v>0.1796875</v>
          </cell>
          <cell r="X281">
            <v>0.1796875</v>
          </cell>
          <cell r="Y281">
            <v>0.1796875</v>
          </cell>
          <cell r="Z281">
            <v>0.1796875</v>
          </cell>
          <cell r="AA281">
            <v>0.1796875</v>
          </cell>
          <cell r="AB281">
            <v>0.1796875</v>
          </cell>
          <cell r="AC281">
            <v>0.1796875</v>
          </cell>
          <cell r="AD281">
            <v>0.1796875</v>
          </cell>
          <cell r="AE281">
            <v>0.1796875</v>
          </cell>
          <cell r="AF281">
            <v>0.1796875</v>
          </cell>
          <cell r="AG281">
            <v>0.1796875</v>
          </cell>
          <cell r="AH281">
            <v>0.1796875</v>
          </cell>
          <cell r="AI281">
            <v>0.1796875</v>
          </cell>
          <cell r="AJ281">
            <v>0.1796875</v>
          </cell>
          <cell r="AK281">
            <v>0.1796875</v>
          </cell>
          <cell r="AL281">
            <v>0.1796875</v>
          </cell>
          <cell r="AM281">
            <v>0.1796875</v>
          </cell>
          <cell r="AN281">
            <v>0.1796875</v>
          </cell>
          <cell r="AO281">
            <v>0.1796875</v>
          </cell>
          <cell r="AP281">
            <v>0.1796875</v>
          </cell>
          <cell r="AQ281">
            <v>0.1796875</v>
          </cell>
          <cell r="AR281">
            <v>0.1796875</v>
          </cell>
          <cell r="AS281">
            <v>0.1796875</v>
          </cell>
          <cell r="AT281">
            <v>0.1796875</v>
          </cell>
          <cell r="AU281">
            <v>0.1796875</v>
          </cell>
          <cell r="AV281">
            <v>0.1796875</v>
          </cell>
          <cell r="AW281">
            <v>0.1796875</v>
          </cell>
          <cell r="AX281">
            <v>0.1796875</v>
          </cell>
          <cell r="AY281">
            <v>0.1796875</v>
          </cell>
          <cell r="AZ281">
            <v>0.1796875</v>
          </cell>
          <cell r="BA281">
            <v>0.1796875</v>
          </cell>
          <cell r="BB281">
            <v>0.1796875</v>
          </cell>
          <cell r="BC281">
            <v>0.1796875</v>
          </cell>
          <cell r="BD281">
            <v>0.1796875</v>
          </cell>
          <cell r="BE281">
            <v>0.1796875</v>
          </cell>
          <cell r="BF281">
            <v>0.1796875</v>
          </cell>
          <cell r="BG281">
            <v>0.1796875</v>
          </cell>
          <cell r="BH281">
            <v>0.1796875</v>
          </cell>
          <cell r="BI281">
            <v>0.1796875</v>
          </cell>
          <cell r="BJ281">
            <v>0.1796875</v>
          </cell>
          <cell r="BK281">
            <v>0.1796875</v>
          </cell>
          <cell r="BL281">
            <v>0.1796875</v>
          </cell>
          <cell r="BM281">
            <v>0.1796875</v>
          </cell>
          <cell r="BN281">
            <v>0.1796875</v>
          </cell>
          <cell r="BO281">
            <v>0.1796875</v>
          </cell>
        </row>
        <row r="282">
          <cell r="C282" t="str">
            <v>8.25% Senior Notes due 2021</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1.375</v>
          </cell>
          <cell r="X282">
            <v>2.75</v>
          </cell>
          <cell r="Y282">
            <v>2.75</v>
          </cell>
          <cell r="Z282">
            <v>2.75</v>
          </cell>
          <cell r="AA282">
            <v>2.75</v>
          </cell>
          <cell r="AB282">
            <v>2.75</v>
          </cell>
          <cell r="AC282">
            <v>2.75</v>
          </cell>
          <cell r="AD282">
            <v>2.75</v>
          </cell>
          <cell r="AE282">
            <v>2.75</v>
          </cell>
          <cell r="AF282">
            <v>2.75</v>
          </cell>
          <cell r="AG282">
            <v>2.75</v>
          </cell>
          <cell r="AH282">
            <v>2.75</v>
          </cell>
          <cell r="AI282">
            <v>2.75</v>
          </cell>
          <cell r="AJ282">
            <v>2.75</v>
          </cell>
          <cell r="AK282">
            <v>2.75</v>
          </cell>
          <cell r="AL282">
            <v>2.75</v>
          </cell>
          <cell r="AM282">
            <v>2.75</v>
          </cell>
          <cell r="AN282">
            <v>2.75</v>
          </cell>
          <cell r="AO282">
            <v>2.75</v>
          </cell>
          <cell r="AP282">
            <v>2.75</v>
          </cell>
          <cell r="AQ282">
            <v>2.75</v>
          </cell>
          <cell r="AR282">
            <v>2.75</v>
          </cell>
          <cell r="AS282">
            <v>2.75</v>
          </cell>
          <cell r="AT282">
            <v>2.75</v>
          </cell>
          <cell r="AU282">
            <v>2.75</v>
          </cell>
          <cell r="AV282">
            <v>2.75</v>
          </cell>
          <cell r="AW282">
            <v>2.75</v>
          </cell>
          <cell r="AX282">
            <v>2.75</v>
          </cell>
          <cell r="AY282">
            <v>2.75</v>
          </cell>
          <cell r="AZ282">
            <v>2.75</v>
          </cell>
          <cell r="BA282">
            <v>2.75</v>
          </cell>
          <cell r="BB282">
            <v>2.75</v>
          </cell>
          <cell r="BC282">
            <v>2.75</v>
          </cell>
          <cell r="BD282">
            <v>2.75</v>
          </cell>
          <cell r="BE282">
            <v>2.75</v>
          </cell>
          <cell r="BF282">
            <v>2.75</v>
          </cell>
          <cell r="BG282">
            <v>2.75</v>
          </cell>
          <cell r="BH282">
            <v>2.75</v>
          </cell>
          <cell r="BI282">
            <v>2.75</v>
          </cell>
          <cell r="BJ282">
            <v>2.75</v>
          </cell>
          <cell r="BK282">
            <v>2.75</v>
          </cell>
          <cell r="BL282">
            <v>2.75</v>
          </cell>
          <cell r="BM282">
            <v>2.75</v>
          </cell>
          <cell r="BN282">
            <v>2.75</v>
          </cell>
          <cell r="BO282">
            <v>2.75</v>
          </cell>
        </row>
        <row r="283">
          <cell r="C283" t="str">
            <v>8.25% Senior Notes due 2021 -- Amortization of Issuance Costs</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0.1796875</v>
          </cell>
          <cell r="X283">
            <v>0.1796875</v>
          </cell>
          <cell r="Y283">
            <v>0.1796875</v>
          </cell>
          <cell r="Z283">
            <v>0.1796875</v>
          </cell>
          <cell r="AA283">
            <v>0.1796875</v>
          </cell>
          <cell r="AB283">
            <v>0.1796875</v>
          </cell>
          <cell r="AC283">
            <v>0.1796875</v>
          </cell>
          <cell r="AD283">
            <v>0.1796875</v>
          </cell>
          <cell r="AE283">
            <v>0.1796875</v>
          </cell>
          <cell r="AF283">
            <v>0.1796875</v>
          </cell>
          <cell r="AG283">
            <v>0.1796875</v>
          </cell>
          <cell r="AH283">
            <v>0.1796875</v>
          </cell>
          <cell r="AI283">
            <v>0.1796875</v>
          </cell>
          <cell r="AJ283">
            <v>0.1796875</v>
          </cell>
          <cell r="AK283">
            <v>0.1796875</v>
          </cell>
          <cell r="AL283">
            <v>0.1796875</v>
          </cell>
          <cell r="AM283">
            <v>0.1796875</v>
          </cell>
          <cell r="AN283">
            <v>0.1796875</v>
          </cell>
          <cell r="AO283">
            <v>0.1796875</v>
          </cell>
          <cell r="AP283">
            <v>0.1796875</v>
          </cell>
          <cell r="AQ283">
            <v>0.1796875</v>
          </cell>
          <cell r="AR283">
            <v>0.1796875</v>
          </cell>
          <cell r="AS283">
            <v>0.1796875</v>
          </cell>
          <cell r="AT283">
            <v>0.1796875</v>
          </cell>
          <cell r="AU283">
            <v>0.1796875</v>
          </cell>
          <cell r="AV283">
            <v>0.1796875</v>
          </cell>
          <cell r="AW283">
            <v>0.1796875</v>
          </cell>
          <cell r="AX283">
            <v>0.1796875</v>
          </cell>
          <cell r="AY283">
            <v>0.1796875</v>
          </cell>
          <cell r="AZ283">
            <v>0.1796875</v>
          </cell>
          <cell r="BA283">
            <v>0.1796875</v>
          </cell>
          <cell r="BB283">
            <v>0.1796875</v>
          </cell>
          <cell r="BC283">
            <v>0.1796875</v>
          </cell>
          <cell r="BD283">
            <v>0.1796875</v>
          </cell>
          <cell r="BE283">
            <v>0.1796875</v>
          </cell>
          <cell r="BF283">
            <v>0.1796875</v>
          </cell>
          <cell r="BG283">
            <v>0.1796875</v>
          </cell>
          <cell r="BH283">
            <v>0.1796875</v>
          </cell>
          <cell r="BI283">
            <v>0.1796875</v>
          </cell>
          <cell r="BJ283">
            <v>0.1796875</v>
          </cell>
          <cell r="BK283">
            <v>0.1796875</v>
          </cell>
          <cell r="BL283">
            <v>0.1796875</v>
          </cell>
          <cell r="BM283">
            <v>0.1796875</v>
          </cell>
          <cell r="BN283">
            <v>0.1796875</v>
          </cell>
          <cell r="BO283">
            <v>0.1796875</v>
          </cell>
        </row>
        <row r="284">
          <cell r="C284" t="str">
            <v>8.25% Senior Notes due 2022</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1.375</v>
          </cell>
          <cell r="AJ284">
            <v>2.75</v>
          </cell>
          <cell r="AK284">
            <v>2.75</v>
          </cell>
          <cell r="AL284">
            <v>2.75</v>
          </cell>
          <cell r="AM284">
            <v>2.75</v>
          </cell>
          <cell r="AN284">
            <v>2.75</v>
          </cell>
          <cell r="AO284">
            <v>2.75</v>
          </cell>
          <cell r="AP284">
            <v>2.75</v>
          </cell>
          <cell r="AQ284">
            <v>2.75</v>
          </cell>
          <cell r="AR284">
            <v>2.75</v>
          </cell>
          <cell r="AS284">
            <v>2.75</v>
          </cell>
          <cell r="AT284">
            <v>2.75</v>
          </cell>
          <cell r="AU284">
            <v>2.75</v>
          </cell>
          <cell r="AV284">
            <v>2.75</v>
          </cell>
          <cell r="AW284">
            <v>2.75</v>
          </cell>
          <cell r="AX284">
            <v>2.75</v>
          </cell>
          <cell r="AY284">
            <v>2.75</v>
          </cell>
          <cell r="AZ284">
            <v>2.75</v>
          </cell>
          <cell r="BA284">
            <v>2.75</v>
          </cell>
          <cell r="BB284">
            <v>2.75</v>
          </cell>
          <cell r="BC284">
            <v>2.75</v>
          </cell>
          <cell r="BD284">
            <v>2.75</v>
          </cell>
          <cell r="BE284">
            <v>2.75</v>
          </cell>
          <cell r="BF284">
            <v>2.75</v>
          </cell>
          <cell r="BG284">
            <v>2.75</v>
          </cell>
          <cell r="BH284">
            <v>2.75</v>
          </cell>
          <cell r="BI284">
            <v>2.75</v>
          </cell>
          <cell r="BJ284">
            <v>2.75</v>
          </cell>
          <cell r="BK284">
            <v>2.75</v>
          </cell>
          <cell r="BL284">
            <v>2.75</v>
          </cell>
          <cell r="BM284">
            <v>2.75</v>
          </cell>
          <cell r="BN284">
            <v>2.75</v>
          </cell>
          <cell r="BO284">
            <v>2.75</v>
          </cell>
        </row>
        <row r="285">
          <cell r="C285" t="str">
            <v>8.25% Senior Notes due 2022 -- Amortization of Issuance Costs</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0.1796875</v>
          </cell>
          <cell r="AJ285">
            <v>0.1796875</v>
          </cell>
          <cell r="AK285">
            <v>0.1796875</v>
          </cell>
          <cell r="AL285">
            <v>0.1796875</v>
          </cell>
          <cell r="AM285">
            <v>0.1796875</v>
          </cell>
          <cell r="AN285">
            <v>0.1796875</v>
          </cell>
          <cell r="AO285">
            <v>0.1796875</v>
          </cell>
          <cell r="AP285">
            <v>0.1796875</v>
          </cell>
          <cell r="AQ285">
            <v>0.1796875</v>
          </cell>
          <cell r="AR285">
            <v>0.1796875</v>
          </cell>
          <cell r="AS285">
            <v>0.1796875</v>
          </cell>
          <cell r="AT285">
            <v>0.1796875</v>
          </cell>
          <cell r="AU285">
            <v>0.1796875</v>
          </cell>
          <cell r="AV285">
            <v>0.1796875</v>
          </cell>
          <cell r="AW285">
            <v>0.1796875</v>
          </cell>
          <cell r="AX285">
            <v>0.1796875</v>
          </cell>
          <cell r="AY285">
            <v>0.1796875</v>
          </cell>
          <cell r="AZ285">
            <v>0.1796875</v>
          </cell>
          <cell r="BA285">
            <v>0.1796875</v>
          </cell>
          <cell r="BB285">
            <v>0.1796875</v>
          </cell>
          <cell r="BC285">
            <v>0.1796875</v>
          </cell>
          <cell r="BD285">
            <v>0.1796875</v>
          </cell>
          <cell r="BE285">
            <v>0.1796875</v>
          </cell>
          <cell r="BF285">
            <v>0.1796875</v>
          </cell>
          <cell r="BG285">
            <v>0.1796875</v>
          </cell>
          <cell r="BH285">
            <v>0.1796875</v>
          </cell>
          <cell r="BI285">
            <v>0.1796875</v>
          </cell>
          <cell r="BJ285">
            <v>0.1796875</v>
          </cell>
          <cell r="BK285">
            <v>0.1796875</v>
          </cell>
          <cell r="BL285">
            <v>0.1796875</v>
          </cell>
          <cell r="BM285">
            <v>0.1796875</v>
          </cell>
          <cell r="BN285">
            <v>0.1796875</v>
          </cell>
          <cell r="BO285">
            <v>0.1796875</v>
          </cell>
        </row>
        <row r="286">
          <cell r="C286" t="str">
            <v>8.25% Senior Notes due 2023</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1.375</v>
          </cell>
          <cell r="AV286">
            <v>2.75</v>
          </cell>
          <cell r="AW286">
            <v>2.75</v>
          </cell>
          <cell r="AX286">
            <v>2.75</v>
          </cell>
          <cell r="AY286">
            <v>2.75</v>
          </cell>
          <cell r="AZ286">
            <v>2.75</v>
          </cell>
          <cell r="BA286">
            <v>2.75</v>
          </cell>
          <cell r="BB286">
            <v>2.75</v>
          </cell>
          <cell r="BC286">
            <v>2.75</v>
          </cell>
          <cell r="BD286">
            <v>2.75</v>
          </cell>
          <cell r="BE286">
            <v>2.75</v>
          </cell>
          <cell r="BF286">
            <v>2.75</v>
          </cell>
          <cell r="BG286">
            <v>2.75</v>
          </cell>
          <cell r="BH286">
            <v>2.75</v>
          </cell>
          <cell r="BI286">
            <v>2.75</v>
          </cell>
          <cell r="BJ286">
            <v>2.75</v>
          </cell>
          <cell r="BK286">
            <v>2.75</v>
          </cell>
          <cell r="BL286">
            <v>2.75</v>
          </cell>
          <cell r="BM286">
            <v>2.75</v>
          </cell>
          <cell r="BN286">
            <v>2.75</v>
          </cell>
          <cell r="BO286">
            <v>2.75</v>
          </cell>
        </row>
        <row r="287">
          <cell r="C287" t="str">
            <v>8.25% Senior Notes due 2023 -- Amortization of Issuance Costs</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0.1796875</v>
          </cell>
          <cell r="AV287">
            <v>0.1796875</v>
          </cell>
          <cell r="AW287">
            <v>0.1796875</v>
          </cell>
          <cell r="AX287">
            <v>0.1796875</v>
          </cell>
          <cell r="AY287">
            <v>0.1796875</v>
          </cell>
          <cell r="AZ287">
            <v>0.1796875</v>
          </cell>
          <cell r="BA287">
            <v>0.1796875</v>
          </cell>
          <cell r="BB287">
            <v>0.1796875</v>
          </cell>
          <cell r="BC287">
            <v>0.1796875</v>
          </cell>
          <cell r="BD287">
            <v>0.1796875</v>
          </cell>
          <cell r="BE287">
            <v>0.1796875</v>
          </cell>
          <cell r="BF287">
            <v>0.1796875</v>
          </cell>
          <cell r="BG287">
            <v>0.1796875</v>
          </cell>
          <cell r="BH287">
            <v>0.1796875</v>
          </cell>
          <cell r="BI287">
            <v>0.1796875</v>
          </cell>
          <cell r="BJ287">
            <v>0.1796875</v>
          </cell>
          <cell r="BK287">
            <v>0.1796875</v>
          </cell>
          <cell r="BL287">
            <v>0.1796875</v>
          </cell>
          <cell r="BM287">
            <v>0.1796875</v>
          </cell>
          <cell r="BN287">
            <v>0.1796875</v>
          </cell>
          <cell r="BO287">
            <v>0.1796875</v>
          </cell>
        </row>
        <row r="288">
          <cell r="C288" t="str">
            <v>8.25% Senior Notes due 2024</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1.375</v>
          </cell>
          <cell r="BH288">
            <v>2.75</v>
          </cell>
          <cell r="BI288">
            <v>2.75</v>
          </cell>
          <cell r="BJ288">
            <v>2.75</v>
          </cell>
          <cell r="BK288">
            <v>2.75</v>
          </cell>
          <cell r="BL288">
            <v>2.75</v>
          </cell>
          <cell r="BM288">
            <v>2.75</v>
          </cell>
          <cell r="BN288">
            <v>2.75</v>
          </cell>
          <cell r="BO288">
            <v>2.75</v>
          </cell>
        </row>
        <row r="289">
          <cell r="C289" t="str">
            <v>8.25% Senior Notes due 2024 -- Amortization of Issuance Costs</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0.1796875</v>
          </cell>
          <cell r="BH289">
            <v>0.1796875</v>
          </cell>
          <cell r="BI289">
            <v>0.1796875</v>
          </cell>
          <cell r="BJ289">
            <v>0.1796875</v>
          </cell>
          <cell r="BK289">
            <v>0.1796875</v>
          </cell>
          <cell r="BL289">
            <v>0.1796875</v>
          </cell>
          <cell r="BM289">
            <v>0.1796875</v>
          </cell>
          <cell r="BN289">
            <v>0.1796875</v>
          </cell>
          <cell r="BO289">
            <v>0.1796875</v>
          </cell>
        </row>
        <row r="290">
          <cell r="C290" t="str">
            <v>8.00% Senior Covertible Notes due 2/8/17</v>
          </cell>
          <cell r="H290">
            <v>0.91973244147157196</v>
          </cell>
          <cell r="I290">
            <v>1.344444</v>
          </cell>
          <cell r="J290">
            <v>1.894444</v>
          </cell>
          <cell r="K290">
            <v>1.8830360431066515</v>
          </cell>
          <cell r="L290">
            <v>1.8956316019234185</v>
          </cell>
          <cell r="M290">
            <v>1.9083114119697291</v>
          </cell>
          <cell r="N290">
            <v>1.9210760367989579</v>
          </cell>
          <cell r="O290">
            <v>1.9339260437340682</v>
          </cell>
          <cell r="P290">
            <v>1.9468620038928248</v>
          </cell>
          <cell r="Q290">
            <v>1.9598844922131777</v>
          </cell>
          <cell r="R290">
            <v>1.9729940874788179</v>
          </cell>
          <cell r="S290">
            <v>1.986191372344897</v>
          </cell>
          <cell r="T290">
            <v>1.9994769333639262</v>
          </cell>
          <cell r="U290">
            <v>2.0061418564751397</v>
          </cell>
          <cell r="V290">
            <v>2.0061418564751397</v>
          </cell>
          <cell r="W290">
            <v>2.0061418564751397</v>
          </cell>
          <cell r="X290">
            <v>2.0061418564751397</v>
          </cell>
          <cell r="Y290">
            <v>2.0061418564751397</v>
          </cell>
          <cell r="Z290">
            <v>2.0061418564751397</v>
          </cell>
          <cell r="AA290">
            <v>2.0061418564751397</v>
          </cell>
          <cell r="AB290">
            <v>2.0061418564751397</v>
          </cell>
          <cell r="AC290">
            <v>2.0061418564751397</v>
          </cell>
          <cell r="AD290">
            <v>2.0061418564751397</v>
          </cell>
          <cell r="AE290">
            <v>2.0061418564751397</v>
          </cell>
          <cell r="AF290">
            <v>2.0061418564751397</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row>
        <row r="292">
          <cell r="C292" t="str">
            <v>Total Interest Expense</v>
          </cell>
          <cell r="H292">
            <v>2.0193394414715717</v>
          </cell>
          <cell r="I292">
            <v>1.6439490000000003</v>
          </cell>
          <cell r="J292">
            <v>1.9671000000000001</v>
          </cell>
          <cell r="K292">
            <v>2.0367245676968153</v>
          </cell>
          <cell r="L292">
            <v>2.0544430773332545</v>
          </cell>
          <cell r="M292">
            <v>4.7246536250844828</v>
          </cell>
          <cell r="N292">
            <v>7.5031713236842039</v>
          </cell>
          <cell r="O292">
            <v>7.6629032627728177</v>
          </cell>
          <cell r="P292">
            <v>8.076040064921342</v>
          </cell>
          <cell r="Q292">
            <v>8.3801688423061051</v>
          </cell>
          <cell r="R292">
            <v>8.7460707185377942</v>
          </cell>
          <cell r="S292">
            <v>8.3451677037764309</v>
          </cell>
          <cell r="T292">
            <v>8.219721456584443</v>
          </cell>
          <cell r="U292">
            <v>8.2832195183598394</v>
          </cell>
          <cell r="V292">
            <v>8.7324963190542437</v>
          </cell>
          <cell r="W292">
            <v>9.7494514502194249</v>
          </cell>
          <cell r="X292">
            <v>10.959954365653205</v>
          </cell>
          <cell r="Y292">
            <v>11.099942979843496</v>
          </cell>
          <cell r="Z292">
            <v>11.194001050735224</v>
          </cell>
          <cell r="AA292">
            <v>11.403113048796399</v>
          </cell>
          <cell r="AB292">
            <v>11.503790916681794</v>
          </cell>
          <cell r="AC292">
            <v>11.680556000097539</v>
          </cell>
          <cell r="AD292">
            <v>11.76774465336317</v>
          </cell>
          <cell r="AE292">
            <v>11.944622854642663</v>
          </cell>
          <cell r="AF292">
            <v>12.064086546138292</v>
          </cell>
          <cell r="AG292">
            <v>9.9830482858324068</v>
          </cell>
          <cell r="AH292">
            <v>10.507727503624393</v>
          </cell>
          <cell r="AI292">
            <v>11.394530575092491</v>
          </cell>
          <cell r="AJ292">
            <v>12.45610762828418</v>
          </cell>
          <cell r="AK292">
            <v>12.523962803678124</v>
          </cell>
          <cell r="AL292">
            <v>12.656416456073348</v>
          </cell>
          <cell r="AM292">
            <v>12.735527702318649</v>
          </cell>
          <cell r="AN292">
            <v>12.753777528245301</v>
          </cell>
          <cell r="AO292">
            <v>12.863627153472972</v>
          </cell>
          <cell r="AP292">
            <v>12.85326248639325</v>
          </cell>
          <cell r="AQ292">
            <v>12.931444837179642</v>
          </cell>
          <cell r="AR292">
            <v>12.983201253782045</v>
          </cell>
          <cell r="AS292">
            <v>12.924347776470709</v>
          </cell>
          <cell r="AT292">
            <v>13.107820574067063</v>
          </cell>
          <cell r="AU292">
            <v>13.98263313051735</v>
          </cell>
          <cell r="AV292">
            <v>14.989037470629942</v>
          </cell>
          <cell r="AW292">
            <v>15.046360115912979</v>
          </cell>
          <cell r="AX292">
            <v>15.142997796757927</v>
          </cell>
          <cell r="AY292">
            <v>15.166641240971513</v>
          </cell>
          <cell r="AZ292">
            <v>15.163026755226021</v>
          </cell>
          <cell r="BA292">
            <v>15.181671929211396</v>
          </cell>
          <cell r="BB292">
            <v>15.109270119134166</v>
          </cell>
          <cell r="BC292">
            <v>15.087438235654396</v>
          </cell>
          <cell r="BD292">
            <v>14.716845914316171</v>
          </cell>
          <cell r="BE292">
            <v>14.654585097733456</v>
          </cell>
          <cell r="BF292">
            <v>14.639290428198322</v>
          </cell>
          <cell r="BG292">
            <v>16.039567859020931</v>
          </cell>
          <cell r="BH292">
            <v>17.309482020547946</v>
          </cell>
          <cell r="BI292">
            <v>17.301262842465754</v>
          </cell>
          <cell r="BJ292">
            <v>17.309482020547946</v>
          </cell>
          <cell r="BK292">
            <v>17.309482020547946</v>
          </cell>
          <cell r="BL292">
            <v>17.301262842465754</v>
          </cell>
          <cell r="BM292">
            <v>17.309482020547946</v>
          </cell>
          <cell r="BN292">
            <v>17.301262842465754</v>
          </cell>
          <cell r="BO292">
            <v>17.309482020547946</v>
          </cell>
        </row>
        <row r="293">
          <cell r="C293" t="str">
            <v xml:space="preserve">Less: </v>
          </cell>
        </row>
        <row r="294">
          <cell r="C294" t="str">
            <v>8.25% Senior Notes due 6/30/20 -- Amortization of Issuance Costs</v>
          </cell>
          <cell r="H294">
            <v>0</v>
          </cell>
          <cell r="I294">
            <v>0</v>
          </cell>
          <cell r="J294">
            <v>0</v>
          </cell>
          <cell r="K294">
            <v>0</v>
          </cell>
          <cell r="L294">
            <v>0</v>
          </cell>
          <cell r="M294">
            <v>0</v>
          </cell>
          <cell r="N294">
            <v>-0.1796875</v>
          </cell>
          <cell r="O294">
            <v>-0.1796875</v>
          </cell>
          <cell r="P294">
            <v>-0.1796875</v>
          </cell>
          <cell r="Q294">
            <v>-0.1796875</v>
          </cell>
          <cell r="R294">
            <v>-0.1796875</v>
          </cell>
          <cell r="S294">
            <v>-0.1796875</v>
          </cell>
          <cell r="T294">
            <v>-0.1796875</v>
          </cell>
          <cell r="U294">
            <v>-0.1796875</v>
          </cell>
          <cell r="V294">
            <v>-0.1796875</v>
          </cell>
          <cell r="W294">
            <v>-0.1796875</v>
          </cell>
          <cell r="X294">
            <v>-0.1796875</v>
          </cell>
          <cell r="Y294">
            <v>-0.1796875</v>
          </cell>
          <cell r="Z294">
            <v>-0.1796875</v>
          </cell>
          <cell r="AA294">
            <v>-0.1796875</v>
          </cell>
          <cell r="AB294">
            <v>-0.1796875</v>
          </cell>
          <cell r="AC294">
            <v>-0.1796875</v>
          </cell>
          <cell r="AD294">
            <v>-0.1796875</v>
          </cell>
          <cell r="AE294">
            <v>-0.1796875</v>
          </cell>
          <cell r="AF294">
            <v>-0.1796875</v>
          </cell>
          <cell r="AG294">
            <v>-0.1796875</v>
          </cell>
          <cell r="AH294">
            <v>-0.1796875</v>
          </cell>
          <cell r="AI294">
            <v>-0.1796875</v>
          </cell>
          <cell r="AJ294">
            <v>-0.1796875</v>
          </cell>
          <cell r="AK294">
            <v>-0.1796875</v>
          </cell>
          <cell r="AL294">
            <v>-0.1796875</v>
          </cell>
          <cell r="AM294">
            <v>-0.1796875</v>
          </cell>
          <cell r="AN294">
            <v>-0.1796875</v>
          </cell>
          <cell r="AO294">
            <v>-0.1796875</v>
          </cell>
          <cell r="AP294">
            <v>-0.1796875</v>
          </cell>
          <cell r="AQ294">
            <v>-0.1796875</v>
          </cell>
          <cell r="AR294">
            <v>-0.1796875</v>
          </cell>
          <cell r="AS294">
            <v>-0.1796875</v>
          </cell>
          <cell r="AT294">
            <v>-0.1796875</v>
          </cell>
          <cell r="AU294">
            <v>-0.1796875</v>
          </cell>
          <cell r="AV294">
            <v>-0.1796875</v>
          </cell>
          <cell r="AW294">
            <v>-0.1796875</v>
          </cell>
          <cell r="AX294">
            <v>-0.1796875</v>
          </cell>
          <cell r="AY294">
            <v>-0.1796875</v>
          </cell>
          <cell r="AZ294">
            <v>-0.1796875</v>
          </cell>
          <cell r="BA294">
            <v>-0.1796875</v>
          </cell>
          <cell r="BB294">
            <v>-0.1796875</v>
          </cell>
          <cell r="BC294">
            <v>-0.1796875</v>
          </cell>
          <cell r="BD294">
            <v>-0.1796875</v>
          </cell>
          <cell r="BE294">
            <v>-0.1796875</v>
          </cell>
          <cell r="BF294">
            <v>-0.1796875</v>
          </cell>
          <cell r="BG294">
            <v>-0.1796875</v>
          </cell>
          <cell r="BH294">
            <v>-0.1796875</v>
          </cell>
          <cell r="BI294">
            <v>-0.1796875</v>
          </cell>
          <cell r="BJ294">
            <v>-0.1796875</v>
          </cell>
          <cell r="BK294">
            <v>-0.1796875</v>
          </cell>
          <cell r="BL294">
            <v>-0.1796875</v>
          </cell>
          <cell r="BM294">
            <v>-0.1796875</v>
          </cell>
          <cell r="BN294">
            <v>-0.1796875</v>
          </cell>
          <cell r="BO294">
            <v>-0.1796875</v>
          </cell>
        </row>
        <row r="295">
          <cell r="C295" t="str">
            <v>PIK Interest Expense</v>
          </cell>
          <cell r="H295">
            <v>-0.91973244147157196</v>
          </cell>
          <cell r="I295">
            <v>-1.344444</v>
          </cell>
          <cell r="J295">
            <v>-1.894444</v>
          </cell>
          <cell r="K295">
            <v>-1.8830360431066515</v>
          </cell>
          <cell r="L295">
            <v>-1.8956316019234185</v>
          </cell>
          <cell r="M295">
            <v>-1.9083114119697291</v>
          </cell>
          <cell r="N295">
            <v>-1.9210760367989579</v>
          </cell>
          <cell r="O295">
            <v>-1.9339260437340682</v>
          </cell>
          <cell r="P295">
            <v>-1.9468620038928248</v>
          </cell>
          <cell r="Q295">
            <v>-1.9598844922131777</v>
          </cell>
          <cell r="R295">
            <v>-1.9729940874788179</v>
          </cell>
          <cell r="S295">
            <v>-1.986191372344897</v>
          </cell>
          <cell r="T295">
            <v>-1.9994769333639262</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row>
        <row r="296">
          <cell r="C296" t="str">
            <v>Total Cash Interest Expense</v>
          </cell>
          <cell r="H296">
            <v>1.0996069999999998</v>
          </cell>
          <cell r="I296">
            <v>0.29950500000000035</v>
          </cell>
          <cell r="J296">
            <v>7.2656000000000054E-2</v>
          </cell>
          <cell r="K296">
            <v>0.1536885245901638</v>
          </cell>
          <cell r="L296">
            <v>0.15881147540983598</v>
          </cell>
          <cell r="M296">
            <v>2.816342213114754</v>
          </cell>
          <cell r="N296">
            <v>5.402407786885246</v>
          </cell>
          <cell r="O296">
            <v>5.5492897190387493</v>
          </cell>
          <cell r="P296">
            <v>5.9494905610285169</v>
          </cell>
          <cell r="Q296">
            <v>6.2405968500929276</v>
          </cell>
          <cell r="R296">
            <v>6.5933891310589763</v>
          </cell>
          <cell r="S296">
            <v>6.179288831431534</v>
          </cell>
          <cell r="T296">
            <v>6.0405570232205168</v>
          </cell>
          <cell r="U296">
            <v>8.1035320183598394</v>
          </cell>
          <cell r="V296">
            <v>8.5528088190542437</v>
          </cell>
          <cell r="W296">
            <v>9.5697639502194249</v>
          </cell>
          <cell r="X296">
            <v>10.780266865653205</v>
          </cell>
          <cell r="Y296">
            <v>10.920255479843496</v>
          </cell>
          <cell r="Z296">
            <v>11.014313550735224</v>
          </cell>
          <cell r="AA296">
            <v>11.223425548796399</v>
          </cell>
          <cell r="AB296">
            <v>11.324103416681794</v>
          </cell>
          <cell r="AC296">
            <v>11.500868500097539</v>
          </cell>
          <cell r="AD296">
            <v>11.58805715336317</v>
          </cell>
          <cell r="AE296">
            <v>11.764935354642663</v>
          </cell>
          <cell r="AF296">
            <v>11.884399046138292</v>
          </cell>
          <cell r="AG296">
            <v>9.8033607858324068</v>
          </cell>
          <cell r="AH296">
            <v>10.328040003624393</v>
          </cell>
          <cell r="AI296">
            <v>11.214843075092491</v>
          </cell>
          <cell r="AJ296">
            <v>12.27642012828418</v>
          </cell>
          <cell r="AK296">
            <v>12.344275303678124</v>
          </cell>
          <cell r="AL296">
            <v>12.476728956073348</v>
          </cell>
          <cell r="AM296">
            <v>12.555840202318649</v>
          </cell>
          <cell r="AN296">
            <v>12.574090028245301</v>
          </cell>
          <cell r="AO296">
            <v>12.683939653472972</v>
          </cell>
          <cell r="AP296">
            <v>12.67357498639325</v>
          </cell>
          <cell r="AQ296">
            <v>12.751757337179642</v>
          </cell>
          <cell r="AR296">
            <v>12.803513753782045</v>
          </cell>
          <cell r="AS296">
            <v>12.744660276470709</v>
          </cell>
          <cell r="AT296">
            <v>12.928133074067063</v>
          </cell>
          <cell r="AU296">
            <v>13.80294563051735</v>
          </cell>
          <cell r="AV296">
            <v>14.809349970629942</v>
          </cell>
          <cell r="AW296">
            <v>14.866672615912979</v>
          </cell>
          <cell r="AX296">
            <v>14.963310296757927</v>
          </cell>
          <cell r="AY296">
            <v>14.986953740971513</v>
          </cell>
          <cell r="AZ296">
            <v>14.983339255226021</v>
          </cell>
          <cell r="BA296">
            <v>15.001984429211396</v>
          </cell>
          <cell r="BB296">
            <v>14.929582619134166</v>
          </cell>
          <cell r="BC296">
            <v>14.907750735654396</v>
          </cell>
          <cell r="BD296">
            <v>14.537158414316171</v>
          </cell>
          <cell r="BE296">
            <v>14.474897597733456</v>
          </cell>
          <cell r="BF296">
            <v>14.459602928198322</v>
          </cell>
          <cell r="BG296">
            <v>15.859880359020931</v>
          </cell>
          <cell r="BH296">
            <v>17.129794520547946</v>
          </cell>
          <cell r="BI296">
            <v>17.121575342465754</v>
          </cell>
          <cell r="BJ296">
            <v>17.129794520547946</v>
          </cell>
          <cell r="BK296">
            <v>17.129794520547946</v>
          </cell>
          <cell r="BL296">
            <v>17.121575342465754</v>
          </cell>
          <cell r="BM296">
            <v>17.129794520547946</v>
          </cell>
          <cell r="BN296">
            <v>17.121575342465754</v>
          </cell>
          <cell r="BO296">
            <v>17.129794520547946</v>
          </cell>
        </row>
        <row r="298">
          <cell r="C298" t="str">
            <v>Net Interest Expense</v>
          </cell>
        </row>
        <row r="299">
          <cell r="C299" t="str">
            <v>Total Interest Expense</v>
          </cell>
          <cell r="H299">
            <v>2.0193394414715717</v>
          </cell>
          <cell r="I299">
            <v>1.6439490000000003</v>
          </cell>
          <cell r="J299">
            <v>1.9671000000000001</v>
          </cell>
          <cell r="K299">
            <v>2.0367245676968153</v>
          </cell>
          <cell r="L299">
            <v>2.0544430773332545</v>
          </cell>
          <cell r="M299">
            <v>4.7246536250844828</v>
          </cell>
          <cell r="N299">
            <v>7.5031713236842039</v>
          </cell>
          <cell r="O299">
            <v>7.6629032627728177</v>
          </cell>
          <cell r="P299">
            <v>8.076040064921342</v>
          </cell>
          <cell r="Q299">
            <v>8.3801688423061051</v>
          </cell>
          <cell r="R299">
            <v>8.7460707185377942</v>
          </cell>
          <cell r="S299">
            <v>8.3451677037764309</v>
          </cell>
          <cell r="T299">
            <v>8.219721456584443</v>
          </cell>
          <cell r="U299">
            <v>8.2832195183598394</v>
          </cell>
          <cell r="V299">
            <v>8.7324963190542437</v>
          </cell>
          <cell r="W299">
            <v>9.7494514502194249</v>
          </cell>
          <cell r="X299">
            <v>10.959954365653205</v>
          </cell>
          <cell r="Y299">
            <v>11.099942979843496</v>
          </cell>
          <cell r="Z299">
            <v>11.194001050735224</v>
          </cell>
          <cell r="AA299">
            <v>11.403113048796399</v>
          </cell>
          <cell r="AB299">
            <v>11.503790916681794</v>
          </cell>
          <cell r="AC299">
            <v>11.680556000097539</v>
          </cell>
          <cell r="AD299">
            <v>11.76774465336317</v>
          </cell>
          <cell r="AE299">
            <v>11.944622854642663</v>
          </cell>
          <cell r="AF299">
            <v>12.064086546138292</v>
          </cell>
          <cell r="AG299">
            <v>9.9830482858324068</v>
          </cell>
          <cell r="AH299">
            <v>10.507727503624393</v>
          </cell>
          <cell r="AI299">
            <v>11.394530575092491</v>
          </cell>
          <cell r="AJ299">
            <v>12.45610762828418</v>
          </cell>
          <cell r="AK299">
            <v>12.523962803678124</v>
          </cell>
          <cell r="AL299">
            <v>12.656416456073348</v>
          </cell>
          <cell r="AM299">
            <v>12.735527702318649</v>
          </cell>
          <cell r="AN299">
            <v>12.753777528245301</v>
          </cell>
          <cell r="AO299">
            <v>12.863627153472972</v>
          </cell>
          <cell r="AP299">
            <v>12.85326248639325</v>
          </cell>
          <cell r="AQ299">
            <v>12.931444837179642</v>
          </cell>
          <cell r="AR299">
            <v>12.983201253782045</v>
          </cell>
          <cell r="AS299">
            <v>12.924347776470709</v>
          </cell>
          <cell r="AT299">
            <v>13.107820574067063</v>
          </cell>
          <cell r="AU299">
            <v>13.98263313051735</v>
          </cell>
          <cell r="AV299">
            <v>14.989037470629942</v>
          </cell>
          <cell r="AW299">
            <v>15.046360115912979</v>
          </cell>
          <cell r="AX299">
            <v>15.142997796757927</v>
          </cell>
          <cell r="AY299">
            <v>15.166641240971513</v>
          </cell>
          <cell r="AZ299">
            <v>15.163026755226021</v>
          </cell>
          <cell r="BA299">
            <v>15.181671929211396</v>
          </cell>
          <cell r="BB299">
            <v>15.109270119134166</v>
          </cell>
          <cell r="BC299">
            <v>15.087438235654396</v>
          </cell>
          <cell r="BD299">
            <v>14.716845914316171</v>
          </cell>
          <cell r="BE299">
            <v>14.654585097733456</v>
          </cell>
          <cell r="BF299">
            <v>14.639290428198322</v>
          </cell>
          <cell r="BG299">
            <v>16.039567859020931</v>
          </cell>
          <cell r="BH299">
            <v>17.309482020547946</v>
          </cell>
          <cell r="BI299">
            <v>17.301262842465754</v>
          </cell>
          <cell r="BJ299">
            <v>17.309482020547946</v>
          </cell>
          <cell r="BK299">
            <v>17.309482020547946</v>
          </cell>
          <cell r="BL299">
            <v>17.301262842465754</v>
          </cell>
          <cell r="BM299">
            <v>17.309482020547946</v>
          </cell>
          <cell r="BN299">
            <v>17.301262842465754</v>
          </cell>
          <cell r="BO299">
            <v>17.309482020547946</v>
          </cell>
        </row>
        <row r="300">
          <cell r="C300" t="str">
            <v>Interest Income</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row>
        <row r="301">
          <cell r="C301" t="str">
            <v>Unrealized Gain / (Loss) on Interest Rate Hedges</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row>
        <row r="302">
          <cell r="C302" t="str">
            <v>Net Interest Expense</v>
          </cell>
          <cell r="H302">
            <v>2.0193394414715717</v>
          </cell>
          <cell r="I302">
            <v>1.6439490000000003</v>
          </cell>
          <cell r="J302">
            <v>1.9671000000000001</v>
          </cell>
          <cell r="K302">
            <v>2.0367245676968153</v>
          </cell>
          <cell r="L302">
            <v>2.0544430773332545</v>
          </cell>
          <cell r="M302">
            <v>4.7246536250844828</v>
          </cell>
          <cell r="N302">
            <v>7.5031713236842039</v>
          </cell>
          <cell r="O302">
            <v>7.6629032627728177</v>
          </cell>
          <cell r="P302">
            <v>8.076040064921342</v>
          </cell>
          <cell r="Q302">
            <v>8.3801688423061051</v>
          </cell>
          <cell r="R302">
            <v>8.7460707185377942</v>
          </cell>
          <cell r="S302">
            <v>8.3451677037764309</v>
          </cell>
          <cell r="T302">
            <v>8.219721456584443</v>
          </cell>
          <cell r="U302">
            <v>8.2832195183598394</v>
          </cell>
          <cell r="V302">
            <v>8.7324963190542437</v>
          </cell>
          <cell r="W302">
            <v>9.7494514502194249</v>
          </cell>
          <cell r="X302">
            <v>10.959954365653205</v>
          </cell>
          <cell r="Y302">
            <v>11.099942979843496</v>
          </cell>
          <cell r="Z302">
            <v>11.194001050735224</v>
          </cell>
          <cell r="AA302">
            <v>11.403113048796399</v>
          </cell>
          <cell r="AB302">
            <v>11.503790916681794</v>
          </cell>
          <cell r="AC302">
            <v>11.680556000097539</v>
          </cell>
          <cell r="AD302">
            <v>11.76774465336317</v>
          </cell>
          <cell r="AE302">
            <v>11.944622854642663</v>
          </cell>
          <cell r="AF302">
            <v>12.064086546138292</v>
          </cell>
          <cell r="AG302">
            <v>9.9830482858324068</v>
          </cell>
          <cell r="AH302">
            <v>10.507727503624393</v>
          </cell>
          <cell r="AI302">
            <v>11.394530575092491</v>
          </cell>
          <cell r="AJ302">
            <v>12.45610762828418</v>
          </cell>
          <cell r="AK302">
            <v>12.523962803678124</v>
          </cell>
          <cell r="AL302">
            <v>12.656416456073348</v>
          </cell>
          <cell r="AM302">
            <v>12.735527702318649</v>
          </cell>
          <cell r="AN302">
            <v>12.753777528245301</v>
          </cell>
          <cell r="AO302">
            <v>12.863627153472972</v>
          </cell>
          <cell r="AP302">
            <v>12.85326248639325</v>
          </cell>
          <cell r="AQ302">
            <v>12.931444837179642</v>
          </cell>
          <cell r="AR302">
            <v>12.983201253782045</v>
          </cell>
          <cell r="AS302">
            <v>12.924347776470709</v>
          </cell>
          <cell r="AT302">
            <v>13.107820574067063</v>
          </cell>
          <cell r="AU302">
            <v>13.98263313051735</v>
          </cell>
          <cell r="AV302">
            <v>14.989037470629942</v>
          </cell>
          <cell r="AW302">
            <v>15.046360115912979</v>
          </cell>
          <cell r="AX302">
            <v>15.142997796757927</v>
          </cell>
          <cell r="AY302">
            <v>15.166641240971513</v>
          </cell>
          <cell r="AZ302">
            <v>15.163026755226021</v>
          </cell>
          <cell r="BA302">
            <v>15.181671929211396</v>
          </cell>
          <cell r="BB302">
            <v>15.109270119134166</v>
          </cell>
          <cell r="BC302">
            <v>15.087438235654396</v>
          </cell>
          <cell r="BD302">
            <v>14.716845914316171</v>
          </cell>
          <cell r="BE302">
            <v>14.654585097733456</v>
          </cell>
          <cell r="BF302">
            <v>14.639290428198322</v>
          </cell>
          <cell r="BG302">
            <v>16.039567859020931</v>
          </cell>
          <cell r="BH302">
            <v>17.309482020547946</v>
          </cell>
          <cell r="BI302">
            <v>17.301262842465754</v>
          </cell>
          <cell r="BJ302">
            <v>17.309482020547946</v>
          </cell>
          <cell r="BK302">
            <v>17.309482020547946</v>
          </cell>
          <cell r="BL302">
            <v>17.301262842465754</v>
          </cell>
          <cell r="BM302">
            <v>17.309482020547946</v>
          </cell>
          <cell r="BN302">
            <v>17.301262842465754</v>
          </cell>
          <cell r="BO302">
            <v>17.309482020547946</v>
          </cell>
        </row>
        <row r="305">
          <cell r="C305" t="str">
            <v>Hedge Schedule</v>
          </cell>
        </row>
        <row r="307">
          <cell r="C307" t="str">
            <v>Oil -- WTI Cushing ($/Boe)</v>
          </cell>
          <cell r="H307">
            <v>100.28699999999999</v>
          </cell>
          <cell r="I307">
            <v>102.214</v>
          </cell>
          <cell r="J307">
            <v>106.15045454545454</v>
          </cell>
          <cell r="K307">
            <v>103.28299999999999</v>
          </cell>
          <cell r="L307">
            <v>95.957222222222228</v>
          </cell>
          <cell r="M307">
            <v>95.957222222222228</v>
          </cell>
          <cell r="N307">
            <v>90.76</v>
          </cell>
          <cell r="O307">
            <v>91.09</v>
          </cell>
          <cell r="P307">
            <v>91.42</v>
          </cell>
          <cell r="Q307">
            <v>91.69</v>
          </cell>
          <cell r="R307">
            <v>91.91</v>
          </cell>
          <cell r="S307">
            <v>92.12</v>
          </cell>
          <cell r="T307">
            <v>92.32</v>
          </cell>
          <cell r="U307">
            <v>92.44</v>
          </cell>
          <cell r="V307">
            <v>92.48</v>
          </cell>
          <cell r="W307">
            <v>92.42</v>
          </cell>
          <cell r="X307">
            <v>92.32</v>
          </cell>
          <cell r="Y307">
            <v>92.2</v>
          </cell>
          <cell r="Z307">
            <v>92.03</v>
          </cell>
          <cell r="AA307">
            <v>91.83</v>
          </cell>
          <cell r="AB307">
            <v>91.65</v>
          </cell>
          <cell r="AC307">
            <v>91.49</v>
          </cell>
          <cell r="AD307">
            <v>91.33</v>
          </cell>
          <cell r="AE307">
            <v>91.19</v>
          </cell>
          <cell r="AF307">
            <v>90.93</v>
          </cell>
          <cell r="AG307">
            <v>90.69</v>
          </cell>
          <cell r="AH307">
            <v>90.45</v>
          </cell>
          <cell r="AI307">
            <v>90.22</v>
          </cell>
          <cell r="AJ307">
            <v>90.01</v>
          </cell>
          <cell r="AK307">
            <v>89.8</v>
          </cell>
          <cell r="AL307">
            <v>89.58</v>
          </cell>
          <cell r="AM307">
            <v>89.37</v>
          </cell>
          <cell r="AN307">
            <v>89.2</v>
          </cell>
          <cell r="AO307">
            <v>89.08</v>
          </cell>
          <cell r="AP307">
            <v>88.99</v>
          </cell>
          <cell r="AQ307">
            <v>88.92</v>
          </cell>
          <cell r="AR307">
            <v>88.71</v>
          </cell>
          <cell r="AS307">
            <v>88.51</v>
          </cell>
          <cell r="AT307">
            <v>88.32</v>
          </cell>
          <cell r="AU307">
            <v>88.15</v>
          </cell>
          <cell r="AV307">
            <v>88.01</v>
          </cell>
          <cell r="AW307">
            <v>87.89</v>
          </cell>
          <cell r="AX307">
            <v>87.78</v>
          </cell>
          <cell r="AY307">
            <v>87.7</v>
          </cell>
          <cell r="AZ307">
            <v>87.63</v>
          </cell>
          <cell r="BA307">
            <v>87.56</v>
          </cell>
          <cell r="BB307">
            <v>87.5</v>
          </cell>
          <cell r="BC307">
            <v>87.44</v>
          </cell>
          <cell r="BD307">
            <v>87.36</v>
          </cell>
          <cell r="BE307">
            <v>87.29</v>
          </cell>
          <cell r="BF307">
            <v>87.22</v>
          </cell>
          <cell r="BG307">
            <v>87.16</v>
          </cell>
          <cell r="BH307">
            <v>87.1</v>
          </cell>
          <cell r="BI307">
            <v>87.04</v>
          </cell>
          <cell r="BJ307">
            <v>86.98</v>
          </cell>
          <cell r="BK307">
            <v>86.93</v>
          </cell>
          <cell r="BL307">
            <v>86.88</v>
          </cell>
          <cell r="BM307">
            <v>86.84</v>
          </cell>
          <cell r="BN307">
            <v>86.8</v>
          </cell>
          <cell r="BO307">
            <v>86.76</v>
          </cell>
        </row>
        <row r="308">
          <cell r="C308" t="str">
            <v>Natural Gas -- Henry Hub ($/Mcf)</v>
          </cell>
          <cell r="H308">
            <v>2.6621052631578941</v>
          </cell>
          <cell r="I308">
            <v>2.5047368421052632</v>
          </cell>
          <cell r="J308">
            <v>2.1636363636363636</v>
          </cell>
          <cell r="K308">
            <v>1.9531578947368418</v>
          </cell>
          <cell r="L308">
            <v>2.4283333333333328</v>
          </cell>
          <cell r="M308">
            <v>2.4289999999999998</v>
          </cell>
          <cell r="N308">
            <v>2.4849999999999999</v>
          </cell>
          <cell r="O308">
            <v>2.54</v>
          </cell>
          <cell r="P308">
            <v>2.5840000000000001</v>
          </cell>
          <cell r="Q308">
            <v>2.657</v>
          </cell>
          <cell r="R308">
            <v>2.8780000000000001</v>
          </cell>
          <cell r="S308">
            <v>3.1749999999999998</v>
          </cell>
          <cell r="T308">
            <v>3.327</v>
          </cell>
          <cell r="U308">
            <v>3.343</v>
          </cell>
          <cell r="V308">
            <v>3.319</v>
          </cell>
          <cell r="W308">
            <v>3.298</v>
          </cell>
          <cell r="X308">
            <v>3.331</v>
          </cell>
          <cell r="Y308">
            <v>3.379</v>
          </cell>
          <cell r="Z308">
            <v>3.4260000000000002</v>
          </cell>
          <cell r="AA308">
            <v>3.4430000000000001</v>
          </cell>
          <cell r="AB308">
            <v>3.4460000000000002</v>
          </cell>
          <cell r="AC308">
            <v>3.4870000000000001</v>
          </cell>
          <cell r="AD308">
            <v>3.613</v>
          </cell>
          <cell r="AE308">
            <v>3.83</v>
          </cell>
          <cell r="AF308">
            <v>3.9489999999999998</v>
          </cell>
          <cell r="AG308">
            <v>3.9290000000000003</v>
          </cell>
          <cell r="AH308">
            <v>3.8650000000000002</v>
          </cell>
          <cell r="AI308">
            <v>3.7039999999999997</v>
          </cell>
          <cell r="AJ308">
            <v>3.7210000000000001</v>
          </cell>
          <cell r="AK308">
            <v>3.754</v>
          </cell>
          <cell r="AL308">
            <v>3.7949999999999999</v>
          </cell>
          <cell r="AM308">
            <v>3.8149999999999999</v>
          </cell>
          <cell r="AN308">
            <v>3.8180000000000001</v>
          </cell>
          <cell r="AO308">
            <v>3.8540000000000001</v>
          </cell>
          <cell r="AP308">
            <v>3.948</v>
          </cell>
          <cell r="AQ308">
            <v>4.1399999999999997</v>
          </cell>
          <cell r="AR308">
            <v>4.2359999999999998</v>
          </cell>
          <cell r="AS308">
            <v>4.2080000000000002</v>
          </cell>
          <cell r="AT308">
            <v>4.1319999999999997</v>
          </cell>
          <cell r="AU308">
            <v>3.9420000000000002</v>
          </cell>
          <cell r="AV308">
            <v>3.9569999999999999</v>
          </cell>
          <cell r="AW308">
            <v>3.9830000000000001</v>
          </cell>
          <cell r="AX308">
            <v>4.0199999999999996</v>
          </cell>
          <cell r="AY308">
            <v>4.04</v>
          </cell>
          <cell r="AZ308">
            <v>4.0430000000000001</v>
          </cell>
          <cell r="BA308">
            <v>4.08</v>
          </cell>
          <cell r="BB308">
            <v>4.1719999999999997</v>
          </cell>
          <cell r="BC308">
            <v>4.3620000000000001</v>
          </cell>
          <cell r="BD308">
            <v>4.4569999999999999</v>
          </cell>
          <cell r="BE308">
            <v>4.4269999999999996</v>
          </cell>
          <cell r="BF308">
            <v>4.3469999999999995</v>
          </cell>
          <cell r="BG308">
            <v>4.157</v>
          </cell>
          <cell r="BH308">
            <v>4.1719999999999997</v>
          </cell>
          <cell r="BI308">
            <v>4.1980000000000004</v>
          </cell>
          <cell r="BJ308">
            <v>4.2329999999999997</v>
          </cell>
          <cell r="BK308">
            <v>4.2530000000000001</v>
          </cell>
          <cell r="BL308">
            <v>4.2569999999999997</v>
          </cell>
          <cell r="BM308">
            <v>4.2939999999999996</v>
          </cell>
          <cell r="BN308">
            <v>4.3879999999999999</v>
          </cell>
          <cell r="BO308">
            <v>4.5780000000000003</v>
          </cell>
        </row>
        <row r="311">
          <cell r="C311" t="str">
            <v>3-Way Crude Collars</v>
          </cell>
        </row>
        <row r="312">
          <cell r="C312" t="str">
            <v>Floors</v>
          </cell>
        </row>
        <row r="313">
          <cell r="C313" t="str">
            <v>Floor Price</v>
          </cell>
          <cell r="H313">
            <v>87.11</v>
          </cell>
          <cell r="I313">
            <v>87.11</v>
          </cell>
          <cell r="J313">
            <v>87.11</v>
          </cell>
          <cell r="K313">
            <v>87.11</v>
          </cell>
          <cell r="L313">
            <v>87.11</v>
          </cell>
          <cell r="M313">
            <v>87.11</v>
          </cell>
          <cell r="N313">
            <v>87.11</v>
          </cell>
          <cell r="O313">
            <v>87.11</v>
          </cell>
          <cell r="P313">
            <v>87.11</v>
          </cell>
          <cell r="Q313">
            <v>87.11</v>
          </cell>
          <cell r="R313">
            <v>87.11</v>
          </cell>
          <cell r="S313">
            <v>87.11</v>
          </cell>
          <cell r="T313">
            <v>95.18</v>
          </cell>
          <cell r="U313">
            <v>95.18</v>
          </cell>
          <cell r="V313">
            <v>95.18</v>
          </cell>
          <cell r="W313">
            <v>95.18</v>
          </cell>
          <cell r="X313">
            <v>95.18</v>
          </cell>
          <cell r="Y313">
            <v>95.18</v>
          </cell>
          <cell r="Z313">
            <v>95.18</v>
          </cell>
          <cell r="AA313">
            <v>95.18</v>
          </cell>
          <cell r="AB313">
            <v>95.18</v>
          </cell>
          <cell r="AC313">
            <v>95.18</v>
          </cell>
          <cell r="AD313">
            <v>95.18</v>
          </cell>
          <cell r="AE313">
            <v>95.18</v>
          </cell>
          <cell r="AF313">
            <v>95</v>
          </cell>
          <cell r="AG313">
            <v>95</v>
          </cell>
          <cell r="AH313">
            <v>95</v>
          </cell>
          <cell r="AI313">
            <v>95</v>
          </cell>
          <cell r="AJ313">
            <v>95</v>
          </cell>
          <cell r="AK313">
            <v>95</v>
          </cell>
          <cell r="AL313">
            <v>95</v>
          </cell>
          <cell r="AM313">
            <v>95</v>
          </cell>
          <cell r="AN313">
            <v>95</v>
          </cell>
          <cell r="AO313">
            <v>95</v>
          </cell>
          <cell r="AP313">
            <v>95</v>
          </cell>
          <cell r="AQ313">
            <v>95</v>
          </cell>
          <cell r="AR313">
            <v>95</v>
          </cell>
          <cell r="AS313">
            <v>95</v>
          </cell>
          <cell r="AT313">
            <v>95</v>
          </cell>
          <cell r="AU313">
            <v>95</v>
          </cell>
          <cell r="AV313">
            <v>95</v>
          </cell>
          <cell r="AW313">
            <v>95</v>
          </cell>
          <cell r="AX313">
            <v>95</v>
          </cell>
          <cell r="AY313">
            <v>95</v>
          </cell>
          <cell r="AZ313">
            <v>95</v>
          </cell>
          <cell r="BA313">
            <v>95</v>
          </cell>
          <cell r="BB313">
            <v>95</v>
          </cell>
          <cell r="BC313">
            <v>95</v>
          </cell>
          <cell r="BD313">
            <v>95</v>
          </cell>
          <cell r="BE313">
            <v>95</v>
          </cell>
          <cell r="BF313">
            <v>95</v>
          </cell>
          <cell r="BG313">
            <v>95</v>
          </cell>
          <cell r="BH313">
            <v>95</v>
          </cell>
          <cell r="BI313">
            <v>95</v>
          </cell>
          <cell r="BJ313">
            <v>95</v>
          </cell>
          <cell r="BK313">
            <v>95</v>
          </cell>
          <cell r="BL313">
            <v>95</v>
          </cell>
          <cell r="BM313">
            <v>95</v>
          </cell>
          <cell r="BN313">
            <v>95</v>
          </cell>
          <cell r="BO313">
            <v>95</v>
          </cell>
        </row>
        <row r="314">
          <cell r="C314" t="str">
            <v>Daily Floor Volume</v>
          </cell>
          <cell r="H314">
            <v>1097.2602739726028</v>
          </cell>
          <cell r="I314">
            <v>1097.2602739726028</v>
          </cell>
          <cell r="J314">
            <v>1097.2602739726028</v>
          </cell>
          <cell r="K314">
            <v>1456.3636363636363</v>
          </cell>
          <cell r="L314">
            <v>1456.3636363636363</v>
          </cell>
          <cell r="M314">
            <v>1456.3636363636363</v>
          </cell>
          <cell r="N314">
            <v>1456.3636363636363</v>
          </cell>
          <cell r="O314">
            <v>1456.3636363636363</v>
          </cell>
          <cell r="P314">
            <v>1456.3636363636363</v>
          </cell>
          <cell r="Q314">
            <v>1456.3636363636363</v>
          </cell>
          <cell r="R314">
            <v>1456.3636363636363</v>
          </cell>
          <cell r="S314">
            <v>1456.3636363636363</v>
          </cell>
          <cell r="T314">
            <v>687.8767123287671</v>
          </cell>
          <cell r="U314">
            <v>687.8767123287671</v>
          </cell>
          <cell r="V314">
            <v>687.8767123287671</v>
          </cell>
          <cell r="W314">
            <v>687.8767123287671</v>
          </cell>
          <cell r="X314">
            <v>687.8767123287671</v>
          </cell>
          <cell r="Y314">
            <v>687.8767123287671</v>
          </cell>
          <cell r="Z314">
            <v>687.8767123287671</v>
          </cell>
          <cell r="AA314">
            <v>687.8767123287671</v>
          </cell>
          <cell r="AB314">
            <v>687.8767123287671</v>
          </cell>
          <cell r="AC314">
            <v>687.8767123287671</v>
          </cell>
          <cell r="AD314">
            <v>687.8767123287671</v>
          </cell>
          <cell r="AE314">
            <v>687.8767123287671</v>
          </cell>
          <cell r="AF314">
            <v>768.49315068493149</v>
          </cell>
          <cell r="AG314">
            <v>768.49315068493149</v>
          </cell>
          <cell r="AH314">
            <v>768.49315068493149</v>
          </cell>
          <cell r="AI314">
            <v>768.49315068493149</v>
          </cell>
          <cell r="AJ314">
            <v>768.49315068493149</v>
          </cell>
          <cell r="AK314">
            <v>768.49315068493149</v>
          </cell>
          <cell r="AL314">
            <v>768.49315068493149</v>
          </cell>
          <cell r="AM314">
            <v>768.49315068493149</v>
          </cell>
          <cell r="AN314">
            <v>768.49315068493149</v>
          </cell>
          <cell r="AO314">
            <v>768.49315068493149</v>
          </cell>
          <cell r="AP314">
            <v>768.49315068493149</v>
          </cell>
          <cell r="AQ314">
            <v>768.49315068493149</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row>
        <row r="315">
          <cell r="C315" t="str">
            <v>Total Floor Volume</v>
          </cell>
          <cell r="H315">
            <v>34015.068493150684</v>
          </cell>
          <cell r="I315">
            <v>31820.547945205482</v>
          </cell>
          <cell r="J315">
            <v>34015.068493150684</v>
          </cell>
          <cell r="K315">
            <v>43690.909090909088</v>
          </cell>
          <cell r="L315">
            <v>45147.272727272721</v>
          </cell>
          <cell r="M315">
            <v>43690.909090909088</v>
          </cell>
          <cell r="N315">
            <v>45147.272727272721</v>
          </cell>
          <cell r="O315">
            <v>45147.272727272721</v>
          </cell>
          <cell r="P315">
            <v>43690.909090909088</v>
          </cell>
          <cell r="Q315">
            <v>45147.272727272721</v>
          </cell>
          <cell r="R315">
            <v>43690.909090909088</v>
          </cell>
          <cell r="S315">
            <v>45147.272727272721</v>
          </cell>
          <cell r="T315">
            <v>21324.178082191778</v>
          </cell>
          <cell r="U315">
            <v>19260.547945205479</v>
          </cell>
          <cell r="V315">
            <v>21324.178082191778</v>
          </cell>
          <cell r="W315">
            <v>20636.301369863013</v>
          </cell>
          <cell r="X315">
            <v>21324.178082191778</v>
          </cell>
          <cell r="Y315">
            <v>20636.301369863013</v>
          </cell>
          <cell r="Z315">
            <v>21324.178082191778</v>
          </cell>
          <cell r="AA315">
            <v>21324.178082191778</v>
          </cell>
          <cell r="AB315">
            <v>20636.301369863013</v>
          </cell>
          <cell r="AC315">
            <v>21324.178082191778</v>
          </cell>
          <cell r="AD315">
            <v>20636.301369863013</v>
          </cell>
          <cell r="AE315">
            <v>21324.178082191778</v>
          </cell>
          <cell r="AF315">
            <v>23823.287671232876</v>
          </cell>
          <cell r="AG315">
            <v>21517.808219178081</v>
          </cell>
          <cell r="AH315">
            <v>23823.287671232876</v>
          </cell>
          <cell r="AI315">
            <v>23054.794520547945</v>
          </cell>
          <cell r="AJ315">
            <v>23823.287671232876</v>
          </cell>
          <cell r="AK315">
            <v>23054.794520547945</v>
          </cell>
          <cell r="AL315">
            <v>23823.287671232876</v>
          </cell>
          <cell r="AM315">
            <v>23823.287671232876</v>
          </cell>
          <cell r="AN315">
            <v>23054.794520547945</v>
          </cell>
          <cell r="AO315">
            <v>23823.287671232876</v>
          </cell>
          <cell r="AP315">
            <v>23054.794520547945</v>
          </cell>
          <cell r="AQ315">
            <v>23823.287671232876</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row>
        <row r="316">
          <cell r="C316" t="str">
            <v>Gain / (Loss)</v>
          </cell>
          <cell r="H316">
            <v>0</v>
          </cell>
          <cell r="I316">
            <v>0</v>
          </cell>
          <cell r="J316">
            <v>0</v>
          </cell>
          <cell r="K316">
            <v>0</v>
          </cell>
          <cell r="L316">
            <v>0</v>
          </cell>
          <cell r="M316">
            <v>0</v>
          </cell>
          <cell r="N316">
            <v>0</v>
          </cell>
          <cell r="O316">
            <v>0</v>
          </cell>
          <cell r="P316">
            <v>0</v>
          </cell>
          <cell r="Q316">
            <v>0</v>
          </cell>
          <cell r="R316">
            <v>0</v>
          </cell>
          <cell r="S316">
            <v>0</v>
          </cell>
          <cell r="T316">
            <v>6.0987149315068774E-2</v>
          </cell>
          <cell r="U316">
            <v>5.2773901369863187E-2</v>
          </cell>
          <cell r="V316">
            <v>5.757528082191786E-2</v>
          </cell>
          <cell r="W316">
            <v>5.6956191780822021E-2</v>
          </cell>
          <cell r="X316">
            <v>6.0987149315068774E-2</v>
          </cell>
          <cell r="Y316">
            <v>6.1496178082191856E-2</v>
          </cell>
          <cell r="Z316">
            <v>6.7171160958904214E-2</v>
          </cell>
          <cell r="AA316">
            <v>7.1435996575342636E-2</v>
          </cell>
          <cell r="AB316">
            <v>7.2846143835616453E-2</v>
          </cell>
          <cell r="AC316">
            <v>7.8686217123287924E-2</v>
          </cell>
          <cell r="AD316">
            <v>7.9449760273972769E-2</v>
          </cell>
          <cell r="AE316">
            <v>8.5083470547945378E-2</v>
          </cell>
          <cell r="AF316">
            <v>9.6960780821917641E-2</v>
          </cell>
          <cell r="AG316">
            <v>9.2741753424657583E-2</v>
          </cell>
          <cell r="AH316">
            <v>0.10839595890410951</v>
          </cell>
          <cell r="AI316">
            <v>0.11020191780821921</v>
          </cell>
          <cell r="AJ316">
            <v>0.11887820547945194</v>
          </cell>
          <cell r="AK316">
            <v>0.11988493150684937</v>
          </cell>
          <cell r="AL316">
            <v>0.12912221917808223</v>
          </cell>
          <cell r="AM316">
            <v>0.13412510958904098</v>
          </cell>
          <cell r="AN316">
            <v>0.13371780821917803</v>
          </cell>
          <cell r="AO316">
            <v>0.14103386301369866</v>
          </cell>
          <cell r="AP316">
            <v>0.13855931506849328</v>
          </cell>
          <cell r="AQ316">
            <v>0.14484558904109585</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row>
        <row r="318">
          <cell r="C318" t="str">
            <v>Ceilings</v>
          </cell>
        </row>
        <row r="319">
          <cell r="C319" t="str">
            <v>Floor Price</v>
          </cell>
          <cell r="H319">
            <v>104.89</v>
          </cell>
          <cell r="I319">
            <v>104.89</v>
          </cell>
          <cell r="J319">
            <v>104.89</v>
          </cell>
          <cell r="K319">
            <v>104.89</v>
          </cell>
          <cell r="L319">
            <v>104.89</v>
          </cell>
          <cell r="M319">
            <v>104.89</v>
          </cell>
          <cell r="N319">
            <v>104.89</v>
          </cell>
          <cell r="O319">
            <v>104.89</v>
          </cell>
          <cell r="P319">
            <v>104.89</v>
          </cell>
          <cell r="Q319">
            <v>104.89</v>
          </cell>
          <cell r="R319">
            <v>104.89</v>
          </cell>
          <cell r="S319">
            <v>104.89</v>
          </cell>
          <cell r="T319">
            <v>100.6</v>
          </cell>
          <cell r="U319">
            <v>100.6</v>
          </cell>
          <cell r="V319">
            <v>100.6</v>
          </cell>
          <cell r="W319">
            <v>100.6</v>
          </cell>
          <cell r="X319">
            <v>100.6</v>
          </cell>
          <cell r="Y319">
            <v>100.6</v>
          </cell>
          <cell r="Z319">
            <v>100.6</v>
          </cell>
          <cell r="AA319">
            <v>100.6</v>
          </cell>
          <cell r="AB319">
            <v>100.6</v>
          </cell>
          <cell r="AC319">
            <v>100.6</v>
          </cell>
          <cell r="AD319">
            <v>100.6</v>
          </cell>
          <cell r="AE319">
            <v>100.6</v>
          </cell>
          <cell r="AF319">
            <v>99.59</v>
          </cell>
          <cell r="AG319">
            <v>99.59</v>
          </cell>
          <cell r="AH319">
            <v>99.59</v>
          </cell>
          <cell r="AI319">
            <v>99.59</v>
          </cell>
          <cell r="AJ319">
            <v>99.59</v>
          </cell>
          <cell r="AK319">
            <v>99.59</v>
          </cell>
          <cell r="AL319">
            <v>99.59</v>
          </cell>
          <cell r="AM319">
            <v>99.59</v>
          </cell>
          <cell r="AN319">
            <v>99.59</v>
          </cell>
          <cell r="AO319">
            <v>99.59</v>
          </cell>
          <cell r="AP319">
            <v>99.59</v>
          </cell>
          <cell r="AQ319">
            <v>99.59</v>
          </cell>
          <cell r="AR319">
            <v>99.59</v>
          </cell>
          <cell r="AS319">
            <v>99.59</v>
          </cell>
          <cell r="AT319">
            <v>99.59</v>
          </cell>
          <cell r="AU319">
            <v>99.59</v>
          </cell>
          <cell r="AV319">
            <v>99.59</v>
          </cell>
          <cell r="AW319">
            <v>99.59</v>
          </cell>
          <cell r="AX319">
            <v>99.59</v>
          </cell>
          <cell r="AY319">
            <v>99.59</v>
          </cell>
          <cell r="AZ319">
            <v>99.59</v>
          </cell>
          <cell r="BA319">
            <v>99.59</v>
          </cell>
          <cell r="BB319">
            <v>99.59</v>
          </cell>
          <cell r="BC319">
            <v>99.59</v>
          </cell>
          <cell r="BD319">
            <v>99.59</v>
          </cell>
          <cell r="BE319">
            <v>99.59</v>
          </cell>
          <cell r="BF319">
            <v>99.59</v>
          </cell>
          <cell r="BG319">
            <v>99.59</v>
          </cell>
          <cell r="BH319">
            <v>99.59</v>
          </cell>
          <cell r="BI319">
            <v>99.59</v>
          </cell>
          <cell r="BJ319">
            <v>99.59</v>
          </cell>
          <cell r="BK319">
            <v>99.59</v>
          </cell>
          <cell r="BL319">
            <v>99.59</v>
          </cell>
          <cell r="BM319">
            <v>99.59</v>
          </cell>
          <cell r="BN319">
            <v>99.59</v>
          </cell>
          <cell r="BO319">
            <v>99.59</v>
          </cell>
        </row>
        <row r="320">
          <cell r="C320" t="str">
            <v>Daily Floor Volume</v>
          </cell>
          <cell r="H320">
            <v>1097.2602739726028</v>
          </cell>
          <cell r="I320">
            <v>1097.2602739726028</v>
          </cell>
          <cell r="J320">
            <v>1097.2602739726028</v>
          </cell>
          <cell r="K320">
            <v>1456.3636363636363</v>
          </cell>
          <cell r="L320">
            <v>1456.3636363636363</v>
          </cell>
          <cell r="M320">
            <v>1456.3636363636363</v>
          </cell>
          <cell r="N320">
            <v>1456.3636363636363</v>
          </cell>
          <cell r="O320">
            <v>1456.3636363636363</v>
          </cell>
          <cell r="P320">
            <v>1456.3636363636363</v>
          </cell>
          <cell r="Q320">
            <v>1456.3636363636363</v>
          </cell>
          <cell r="R320">
            <v>1456.3636363636363</v>
          </cell>
          <cell r="S320">
            <v>1456.3636363636363</v>
          </cell>
          <cell r="T320">
            <v>687.8767123287671</v>
          </cell>
          <cell r="U320">
            <v>687.8767123287671</v>
          </cell>
          <cell r="V320">
            <v>687.8767123287671</v>
          </cell>
          <cell r="W320">
            <v>687.8767123287671</v>
          </cell>
          <cell r="X320">
            <v>687.8767123287671</v>
          </cell>
          <cell r="Y320">
            <v>687.8767123287671</v>
          </cell>
          <cell r="Z320">
            <v>687.8767123287671</v>
          </cell>
          <cell r="AA320">
            <v>687.8767123287671</v>
          </cell>
          <cell r="AB320">
            <v>687.8767123287671</v>
          </cell>
          <cell r="AC320">
            <v>687.8767123287671</v>
          </cell>
          <cell r="AD320">
            <v>687.8767123287671</v>
          </cell>
          <cell r="AE320">
            <v>687.8767123287671</v>
          </cell>
          <cell r="AF320">
            <v>768.49315068493149</v>
          </cell>
          <cell r="AG320">
            <v>768.49315068493149</v>
          </cell>
          <cell r="AH320">
            <v>768.49315068493149</v>
          </cell>
          <cell r="AI320">
            <v>768.49315068493149</v>
          </cell>
          <cell r="AJ320">
            <v>768.49315068493149</v>
          </cell>
          <cell r="AK320">
            <v>768.49315068493149</v>
          </cell>
          <cell r="AL320">
            <v>768.49315068493149</v>
          </cell>
          <cell r="AM320">
            <v>768.49315068493149</v>
          </cell>
          <cell r="AN320">
            <v>768.49315068493149</v>
          </cell>
          <cell r="AO320">
            <v>768.49315068493149</v>
          </cell>
          <cell r="AP320">
            <v>768.49315068493149</v>
          </cell>
          <cell r="AQ320">
            <v>768.49315068493149</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row>
        <row r="321">
          <cell r="C321" t="str">
            <v>Total Floor Volume</v>
          </cell>
          <cell r="H321">
            <v>34015.068493150684</v>
          </cell>
          <cell r="I321">
            <v>31820.547945205482</v>
          </cell>
          <cell r="J321">
            <v>34015.068493150684</v>
          </cell>
          <cell r="K321">
            <v>43690.909090909088</v>
          </cell>
          <cell r="L321">
            <v>45147.272727272721</v>
          </cell>
          <cell r="M321">
            <v>43690.909090909088</v>
          </cell>
          <cell r="N321">
            <v>45147.272727272721</v>
          </cell>
          <cell r="O321">
            <v>45147.272727272721</v>
          </cell>
          <cell r="P321">
            <v>43690.909090909088</v>
          </cell>
          <cell r="Q321">
            <v>45147.272727272721</v>
          </cell>
          <cell r="R321">
            <v>43690.909090909088</v>
          </cell>
          <cell r="S321">
            <v>45147.272727272721</v>
          </cell>
          <cell r="T321">
            <v>21324.178082191778</v>
          </cell>
          <cell r="U321">
            <v>19260.547945205479</v>
          </cell>
          <cell r="V321">
            <v>21324.178082191778</v>
          </cell>
          <cell r="W321">
            <v>20636.301369863013</v>
          </cell>
          <cell r="X321">
            <v>21324.178082191778</v>
          </cell>
          <cell r="Y321">
            <v>20636.301369863013</v>
          </cell>
          <cell r="Z321">
            <v>21324.178082191778</v>
          </cell>
          <cell r="AA321">
            <v>21324.178082191778</v>
          </cell>
          <cell r="AB321">
            <v>20636.301369863013</v>
          </cell>
          <cell r="AC321">
            <v>21324.178082191778</v>
          </cell>
          <cell r="AD321">
            <v>20636.301369863013</v>
          </cell>
          <cell r="AE321">
            <v>21324.178082191778</v>
          </cell>
          <cell r="AF321">
            <v>23823.287671232876</v>
          </cell>
          <cell r="AG321">
            <v>21517.808219178081</v>
          </cell>
          <cell r="AH321">
            <v>23823.287671232876</v>
          </cell>
          <cell r="AI321">
            <v>23054.794520547945</v>
          </cell>
          <cell r="AJ321">
            <v>23823.287671232876</v>
          </cell>
          <cell r="AK321">
            <v>23054.794520547945</v>
          </cell>
          <cell r="AL321">
            <v>23823.287671232876</v>
          </cell>
          <cell r="AM321">
            <v>23823.287671232876</v>
          </cell>
          <cell r="AN321">
            <v>23054.794520547945</v>
          </cell>
          <cell r="AO321">
            <v>23823.287671232876</v>
          </cell>
          <cell r="AP321">
            <v>23054.794520547945</v>
          </cell>
          <cell r="AQ321">
            <v>23823.287671232876</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row>
        <row r="322">
          <cell r="C322" t="str">
            <v>Gain / (Loss)</v>
          </cell>
          <cell r="H322">
            <v>0</v>
          </cell>
          <cell r="I322">
            <v>0</v>
          </cell>
          <cell r="J322">
            <v>-4.2874447696139156E-2</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row>
        <row r="324">
          <cell r="C324" t="str">
            <v>Floor Sold</v>
          </cell>
        </row>
        <row r="325">
          <cell r="C325" t="str">
            <v>Floor Price</v>
          </cell>
          <cell r="H325">
            <v>70</v>
          </cell>
          <cell r="I325">
            <v>70</v>
          </cell>
          <cell r="J325">
            <v>70</v>
          </cell>
          <cell r="K325">
            <v>70</v>
          </cell>
          <cell r="L325">
            <v>70</v>
          </cell>
          <cell r="M325">
            <v>70</v>
          </cell>
          <cell r="N325">
            <v>70</v>
          </cell>
          <cell r="O325">
            <v>70</v>
          </cell>
          <cell r="P325">
            <v>70</v>
          </cell>
          <cell r="Q325">
            <v>70</v>
          </cell>
          <cell r="R325">
            <v>70</v>
          </cell>
          <cell r="S325">
            <v>70</v>
          </cell>
          <cell r="T325">
            <v>70</v>
          </cell>
          <cell r="U325">
            <v>70</v>
          </cell>
          <cell r="V325">
            <v>70</v>
          </cell>
          <cell r="W325">
            <v>70</v>
          </cell>
          <cell r="X325">
            <v>70</v>
          </cell>
          <cell r="Y325">
            <v>70</v>
          </cell>
          <cell r="Z325">
            <v>70</v>
          </cell>
          <cell r="AA325">
            <v>70</v>
          </cell>
          <cell r="AB325">
            <v>70</v>
          </cell>
          <cell r="AC325">
            <v>70</v>
          </cell>
          <cell r="AD325">
            <v>70</v>
          </cell>
          <cell r="AE325">
            <v>70</v>
          </cell>
          <cell r="AF325">
            <v>70</v>
          </cell>
          <cell r="AG325">
            <v>70</v>
          </cell>
          <cell r="AH325">
            <v>70</v>
          </cell>
          <cell r="AI325">
            <v>70</v>
          </cell>
          <cell r="AJ325">
            <v>70</v>
          </cell>
          <cell r="AK325">
            <v>70</v>
          </cell>
          <cell r="AL325">
            <v>70</v>
          </cell>
          <cell r="AM325">
            <v>70</v>
          </cell>
          <cell r="AN325">
            <v>70</v>
          </cell>
          <cell r="AO325">
            <v>70</v>
          </cell>
          <cell r="AP325">
            <v>70</v>
          </cell>
          <cell r="AQ325">
            <v>70</v>
          </cell>
          <cell r="AR325">
            <v>70</v>
          </cell>
          <cell r="AS325">
            <v>70</v>
          </cell>
          <cell r="AT325">
            <v>70</v>
          </cell>
          <cell r="AU325">
            <v>70</v>
          </cell>
          <cell r="AV325">
            <v>70</v>
          </cell>
          <cell r="AW325">
            <v>70</v>
          </cell>
          <cell r="AX325">
            <v>70</v>
          </cell>
          <cell r="AY325">
            <v>70</v>
          </cell>
          <cell r="AZ325">
            <v>70</v>
          </cell>
          <cell r="BA325">
            <v>70</v>
          </cell>
          <cell r="BB325">
            <v>70</v>
          </cell>
          <cell r="BC325">
            <v>70</v>
          </cell>
          <cell r="BD325">
            <v>70</v>
          </cell>
          <cell r="BE325">
            <v>70</v>
          </cell>
          <cell r="BF325">
            <v>70</v>
          </cell>
          <cell r="BG325">
            <v>70</v>
          </cell>
          <cell r="BH325">
            <v>70</v>
          </cell>
          <cell r="BI325">
            <v>70</v>
          </cell>
          <cell r="BJ325">
            <v>70</v>
          </cell>
          <cell r="BK325">
            <v>70</v>
          </cell>
          <cell r="BL325">
            <v>70</v>
          </cell>
          <cell r="BM325">
            <v>70</v>
          </cell>
          <cell r="BN325">
            <v>70</v>
          </cell>
          <cell r="BO325">
            <v>70</v>
          </cell>
        </row>
        <row r="326">
          <cell r="C326" t="str">
            <v>Daily Floor Volume</v>
          </cell>
          <cell r="H326">
            <v>1097.2602739726028</v>
          </cell>
          <cell r="I326">
            <v>1097.2602739726028</v>
          </cell>
          <cell r="J326">
            <v>1097.2602739726028</v>
          </cell>
          <cell r="K326">
            <v>1456.3636363636363</v>
          </cell>
          <cell r="L326">
            <v>1456.3636363636363</v>
          </cell>
          <cell r="M326">
            <v>1456.3636363636363</v>
          </cell>
          <cell r="N326">
            <v>1456.3636363636363</v>
          </cell>
          <cell r="O326">
            <v>1456.3636363636363</v>
          </cell>
          <cell r="P326">
            <v>1456.3636363636363</v>
          </cell>
          <cell r="Q326">
            <v>1456.3636363636363</v>
          </cell>
          <cell r="R326">
            <v>1456.3636363636363</v>
          </cell>
          <cell r="S326">
            <v>1456.3636363636363</v>
          </cell>
          <cell r="T326">
            <v>687.8767123287671</v>
          </cell>
          <cell r="U326">
            <v>687.8767123287671</v>
          </cell>
          <cell r="V326">
            <v>687.8767123287671</v>
          </cell>
          <cell r="W326">
            <v>687.8767123287671</v>
          </cell>
          <cell r="X326">
            <v>687.8767123287671</v>
          </cell>
          <cell r="Y326">
            <v>687.8767123287671</v>
          </cell>
          <cell r="Z326">
            <v>687.8767123287671</v>
          </cell>
          <cell r="AA326">
            <v>687.8767123287671</v>
          </cell>
          <cell r="AB326">
            <v>687.8767123287671</v>
          </cell>
          <cell r="AC326">
            <v>687.8767123287671</v>
          </cell>
          <cell r="AD326">
            <v>687.8767123287671</v>
          </cell>
          <cell r="AE326">
            <v>687.8767123287671</v>
          </cell>
          <cell r="AF326">
            <v>768.49315068493149</v>
          </cell>
          <cell r="AG326">
            <v>768.49315068493149</v>
          </cell>
          <cell r="AH326">
            <v>768.49315068493149</v>
          </cell>
          <cell r="AI326">
            <v>768.49315068493149</v>
          </cell>
          <cell r="AJ326">
            <v>768.49315068493149</v>
          </cell>
          <cell r="AK326">
            <v>768.49315068493149</v>
          </cell>
          <cell r="AL326">
            <v>768.49315068493149</v>
          </cell>
          <cell r="AM326">
            <v>768.49315068493149</v>
          </cell>
          <cell r="AN326">
            <v>768.49315068493149</v>
          </cell>
          <cell r="AO326">
            <v>768.49315068493149</v>
          </cell>
          <cell r="AP326">
            <v>768.49315068493149</v>
          </cell>
          <cell r="AQ326">
            <v>768.49315068493149</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row>
        <row r="327">
          <cell r="C327" t="str">
            <v>Total Floor Volume</v>
          </cell>
          <cell r="H327">
            <v>34015.068493150684</v>
          </cell>
          <cell r="I327">
            <v>31820.547945205482</v>
          </cell>
          <cell r="J327">
            <v>34015.068493150684</v>
          </cell>
          <cell r="K327">
            <v>43690.909090909088</v>
          </cell>
          <cell r="L327">
            <v>45147.272727272721</v>
          </cell>
          <cell r="M327">
            <v>43690.909090909088</v>
          </cell>
          <cell r="N327">
            <v>45147.272727272721</v>
          </cell>
          <cell r="O327">
            <v>45147.272727272721</v>
          </cell>
          <cell r="P327">
            <v>43690.909090909088</v>
          </cell>
          <cell r="Q327">
            <v>45147.272727272721</v>
          </cell>
          <cell r="R327">
            <v>43690.909090909088</v>
          </cell>
          <cell r="S327">
            <v>45147.272727272721</v>
          </cell>
          <cell r="T327">
            <v>21324.178082191778</v>
          </cell>
          <cell r="U327">
            <v>19260.547945205479</v>
          </cell>
          <cell r="V327">
            <v>21324.178082191778</v>
          </cell>
          <cell r="W327">
            <v>20636.301369863013</v>
          </cell>
          <cell r="X327">
            <v>21324.178082191778</v>
          </cell>
          <cell r="Y327">
            <v>20636.301369863013</v>
          </cell>
          <cell r="Z327">
            <v>21324.178082191778</v>
          </cell>
          <cell r="AA327">
            <v>21324.178082191778</v>
          </cell>
          <cell r="AB327">
            <v>20636.301369863013</v>
          </cell>
          <cell r="AC327">
            <v>21324.178082191778</v>
          </cell>
          <cell r="AD327">
            <v>20636.301369863013</v>
          </cell>
          <cell r="AE327">
            <v>21324.178082191778</v>
          </cell>
          <cell r="AF327">
            <v>23823.287671232876</v>
          </cell>
          <cell r="AG327">
            <v>21517.808219178081</v>
          </cell>
          <cell r="AH327">
            <v>23823.287671232876</v>
          </cell>
          <cell r="AI327">
            <v>23054.794520547945</v>
          </cell>
          <cell r="AJ327">
            <v>23823.287671232876</v>
          </cell>
          <cell r="AK327">
            <v>23054.794520547945</v>
          </cell>
          <cell r="AL327">
            <v>23823.287671232876</v>
          </cell>
          <cell r="AM327">
            <v>23823.287671232876</v>
          </cell>
          <cell r="AN327">
            <v>23054.794520547945</v>
          </cell>
          <cell r="AO327">
            <v>23823.287671232876</v>
          </cell>
          <cell r="AP327">
            <v>23054.794520547945</v>
          </cell>
          <cell r="AQ327">
            <v>23823.287671232876</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row>
        <row r="328">
          <cell r="C328" t="str">
            <v>Gain / (Loss)</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row>
        <row r="330">
          <cell r="C330" t="str">
            <v>Crude Collars</v>
          </cell>
        </row>
        <row r="331">
          <cell r="C331" t="str">
            <v>Floors</v>
          </cell>
        </row>
        <row r="332">
          <cell r="C332" t="str">
            <v>Floor Price</v>
          </cell>
          <cell r="H332">
            <v>84.42</v>
          </cell>
          <cell r="I332">
            <v>84.42</v>
          </cell>
          <cell r="J332">
            <v>84.42</v>
          </cell>
          <cell r="K332">
            <v>84.42</v>
          </cell>
          <cell r="L332">
            <v>84.42</v>
          </cell>
          <cell r="M332">
            <v>84.42</v>
          </cell>
          <cell r="N332">
            <v>84.42</v>
          </cell>
          <cell r="O332">
            <v>84.42</v>
          </cell>
          <cell r="P332">
            <v>84.42</v>
          </cell>
          <cell r="Q332">
            <v>84.42</v>
          </cell>
          <cell r="R332">
            <v>84.42</v>
          </cell>
          <cell r="S332">
            <v>84.42</v>
          </cell>
          <cell r="T332">
            <v>95</v>
          </cell>
          <cell r="U332">
            <v>95</v>
          </cell>
          <cell r="V332">
            <v>95</v>
          </cell>
          <cell r="W332">
            <v>95</v>
          </cell>
          <cell r="X332">
            <v>95</v>
          </cell>
          <cell r="Y332">
            <v>95</v>
          </cell>
          <cell r="Z332">
            <v>95</v>
          </cell>
          <cell r="AA332">
            <v>95</v>
          </cell>
          <cell r="AB332">
            <v>95</v>
          </cell>
          <cell r="AC332">
            <v>95</v>
          </cell>
          <cell r="AD332">
            <v>95</v>
          </cell>
          <cell r="AE332">
            <v>95</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row>
        <row r="333">
          <cell r="C333" t="str">
            <v>Daily Floor Volume</v>
          </cell>
          <cell r="H333">
            <v>1148.7671232876712</v>
          </cell>
          <cell r="I333">
            <v>1148.7671232876712</v>
          </cell>
          <cell r="J333">
            <v>1148.7671232876712</v>
          </cell>
          <cell r="K333">
            <v>1524.7272727272727</v>
          </cell>
          <cell r="L333">
            <v>1524.7272727272727</v>
          </cell>
          <cell r="M333">
            <v>1524.7272727272727</v>
          </cell>
          <cell r="N333">
            <v>1524.7272727272727</v>
          </cell>
          <cell r="O333">
            <v>1524.7272727272727</v>
          </cell>
          <cell r="P333">
            <v>1524.7272727272727</v>
          </cell>
          <cell r="Q333">
            <v>1524.7272727272727</v>
          </cell>
          <cell r="R333">
            <v>1524.7272727272727</v>
          </cell>
          <cell r="S333">
            <v>1524.7272727272727</v>
          </cell>
          <cell r="T333">
            <v>961.30136986301375</v>
          </cell>
          <cell r="U333">
            <v>961.30136986301375</v>
          </cell>
          <cell r="V333">
            <v>961.30136986301375</v>
          </cell>
          <cell r="W333">
            <v>961.30136986301375</v>
          </cell>
          <cell r="X333">
            <v>961.30136986301375</v>
          </cell>
          <cell r="Y333">
            <v>961.30136986301375</v>
          </cell>
          <cell r="Z333">
            <v>961.30136986301375</v>
          </cell>
          <cell r="AA333">
            <v>961.30136986301375</v>
          </cell>
          <cell r="AB333">
            <v>961.30136986301375</v>
          </cell>
          <cell r="AC333">
            <v>961.30136986301375</v>
          </cell>
          <cell r="AD333">
            <v>961.30136986301375</v>
          </cell>
          <cell r="AE333">
            <v>961.30136986301375</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row>
        <row r="334">
          <cell r="C334" t="str">
            <v>Total Floor Volume</v>
          </cell>
          <cell r="H334">
            <v>35611.780821917804</v>
          </cell>
          <cell r="I334">
            <v>33314.246575342462</v>
          </cell>
          <cell r="J334">
            <v>35611.780821917804</v>
          </cell>
          <cell r="K334">
            <v>45741.818181818184</v>
          </cell>
          <cell r="L334">
            <v>47266.545454545456</v>
          </cell>
          <cell r="M334">
            <v>45741.818181818184</v>
          </cell>
          <cell r="N334">
            <v>47266.545454545456</v>
          </cell>
          <cell r="O334">
            <v>47266.545454545456</v>
          </cell>
          <cell r="P334">
            <v>45741.818181818184</v>
          </cell>
          <cell r="Q334">
            <v>47266.545454545456</v>
          </cell>
          <cell r="R334">
            <v>45741.818181818184</v>
          </cell>
          <cell r="S334">
            <v>47266.545454545456</v>
          </cell>
          <cell r="T334">
            <v>29800.342465753427</v>
          </cell>
          <cell r="U334">
            <v>26916.438356164384</v>
          </cell>
          <cell r="V334">
            <v>29800.342465753427</v>
          </cell>
          <cell r="W334">
            <v>28839.041095890414</v>
          </cell>
          <cell r="X334">
            <v>29800.342465753427</v>
          </cell>
          <cell r="Y334">
            <v>28839.041095890414</v>
          </cell>
          <cell r="Z334">
            <v>29800.342465753427</v>
          </cell>
          <cell r="AA334">
            <v>29800.342465753427</v>
          </cell>
          <cell r="AB334">
            <v>28839.041095890414</v>
          </cell>
          <cell r="AC334">
            <v>29800.342465753427</v>
          </cell>
          <cell r="AD334">
            <v>28839.041095890414</v>
          </cell>
          <cell r="AE334">
            <v>29800.342465753427</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row>
        <row r="335">
          <cell r="C335" t="str">
            <v>Gain / (Loss)</v>
          </cell>
          <cell r="H335">
            <v>0</v>
          </cell>
          <cell r="I335">
            <v>0</v>
          </cell>
          <cell r="J335">
            <v>0</v>
          </cell>
          <cell r="K335">
            <v>0</v>
          </cell>
          <cell r="L335">
            <v>0</v>
          </cell>
          <cell r="M335">
            <v>0</v>
          </cell>
          <cell r="N335">
            <v>0</v>
          </cell>
          <cell r="O335">
            <v>0</v>
          </cell>
          <cell r="P335">
            <v>0</v>
          </cell>
          <cell r="Q335">
            <v>0</v>
          </cell>
          <cell r="R335">
            <v>0</v>
          </cell>
          <cell r="S335">
            <v>0</v>
          </cell>
          <cell r="T335">
            <v>7.9864917808219388E-2</v>
          </cell>
          <cell r="U335">
            <v>6.8906082191780876E-2</v>
          </cell>
          <cell r="V335">
            <v>7.5096863013698514E-2</v>
          </cell>
          <cell r="W335">
            <v>7.4404726027397214E-2</v>
          </cell>
          <cell r="X335">
            <v>7.9864917808219388E-2</v>
          </cell>
          <cell r="Y335">
            <v>8.0749315068493074E-2</v>
          </cell>
          <cell r="Z335">
            <v>8.8507017123287651E-2</v>
          </cell>
          <cell r="AA335">
            <v>9.446708561643842E-2</v>
          </cell>
          <cell r="AB335">
            <v>9.6610787671232726E-2</v>
          </cell>
          <cell r="AC335">
            <v>0.10459920205479467</v>
          </cell>
          <cell r="AD335">
            <v>0.10583928082191787</v>
          </cell>
          <cell r="AE335">
            <v>0.11353930479452062</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row>
        <row r="337">
          <cell r="C337" t="str">
            <v>Ceilings</v>
          </cell>
        </row>
        <row r="338">
          <cell r="C338" t="str">
            <v>Ceiling Price</v>
          </cell>
          <cell r="H338">
            <v>105.85</v>
          </cell>
          <cell r="I338">
            <v>105.85</v>
          </cell>
          <cell r="J338">
            <v>105.85</v>
          </cell>
          <cell r="K338">
            <v>105.85</v>
          </cell>
          <cell r="L338">
            <v>105.85</v>
          </cell>
          <cell r="M338">
            <v>105.85</v>
          </cell>
          <cell r="N338">
            <v>105.85</v>
          </cell>
          <cell r="O338">
            <v>105.85</v>
          </cell>
          <cell r="P338">
            <v>105.85</v>
          </cell>
          <cell r="Q338">
            <v>105.85</v>
          </cell>
          <cell r="R338">
            <v>105.85</v>
          </cell>
          <cell r="S338">
            <v>105.85</v>
          </cell>
          <cell r="T338">
            <v>100.04</v>
          </cell>
          <cell r="U338">
            <v>100.04</v>
          </cell>
          <cell r="V338">
            <v>100.04</v>
          </cell>
          <cell r="W338">
            <v>100.04</v>
          </cell>
          <cell r="X338">
            <v>100.04</v>
          </cell>
          <cell r="Y338">
            <v>100.04</v>
          </cell>
          <cell r="Z338">
            <v>100.04</v>
          </cell>
          <cell r="AA338">
            <v>100.04</v>
          </cell>
          <cell r="AB338">
            <v>100.04</v>
          </cell>
          <cell r="AC338">
            <v>100.04</v>
          </cell>
          <cell r="AD338">
            <v>100.04</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row>
        <row r="339">
          <cell r="C339" t="str">
            <v>Daily Celing Volume</v>
          </cell>
          <cell r="H339">
            <v>1148.7671232876712</v>
          </cell>
          <cell r="I339">
            <v>1148.7671232876712</v>
          </cell>
          <cell r="J339">
            <v>1148.7671232876712</v>
          </cell>
          <cell r="K339">
            <v>1524.7272727272727</v>
          </cell>
          <cell r="L339">
            <v>1524.7272727272727</v>
          </cell>
          <cell r="M339">
            <v>1524.7272727272727</v>
          </cell>
          <cell r="N339">
            <v>1524.7272727272727</v>
          </cell>
          <cell r="O339">
            <v>1524.7272727272727</v>
          </cell>
          <cell r="P339">
            <v>1524.7272727272727</v>
          </cell>
          <cell r="Q339">
            <v>1524.7272727272727</v>
          </cell>
          <cell r="R339">
            <v>1524.7272727272727</v>
          </cell>
          <cell r="S339">
            <v>1524.7272727272727</v>
          </cell>
          <cell r="T339">
            <v>961.30136986301375</v>
          </cell>
          <cell r="U339">
            <v>961.30136986301375</v>
          </cell>
          <cell r="V339">
            <v>961.30136986301375</v>
          </cell>
          <cell r="W339">
            <v>961.30136986301375</v>
          </cell>
          <cell r="X339">
            <v>961.30136986301375</v>
          </cell>
          <cell r="Y339">
            <v>961.30136986301375</v>
          </cell>
          <cell r="Z339">
            <v>961.30136986301375</v>
          </cell>
          <cell r="AA339">
            <v>961.30136986301375</v>
          </cell>
          <cell r="AB339">
            <v>961.30136986301375</v>
          </cell>
          <cell r="AC339">
            <v>961.30136986301375</v>
          </cell>
          <cell r="AD339">
            <v>961.30136986301375</v>
          </cell>
          <cell r="AE339">
            <v>961.30136986301375</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row>
        <row r="340">
          <cell r="C340" t="str">
            <v>Total Ceiling Volume</v>
          </cell>
          <cell r="H340">
            <v>35611.780821917804</v>
          </cell>
          <cell r="I340">
            <v>33314.246575342462</v>
          </cell>
          <cell r="J340">
            <v>35611.780821917804</v>
          </cell>
          <cell r="K340">
            <v>45741.818181818184</v>
          </cell>
          <cell r="L340">
            <v>47266.545454545456</v>
          </cell>
          <cell r="M340">
            <v>45741.818181818184</v>
          </cell>
          <cell r="N340">
            <v>47266.545454545456</v>
          </cell>
          <cell r="O340">
            <v>47266.545454545456</v>
          </cell>
          <cell r="P340">
            <v>45741.818181818184</v>
          </cell>
          <cell r="Q340">
            <v>47266.545454545456</v>
          </cell>
          <cell r="R340">
            <v>45741.818181818184</v>
          </cell>
          <cell r="S340">
            <v>47266.545454545456</v>
          </cell>
          <cell r="T340">
            <v>29800.342465753427</v>
          </cell>
          <cell r="U340">
            <v>26916.438356164384</v>
          </cell>
          <cell r="V340">
            <v>29800.342465753427</v>
          </cell>
          <cell r="W340">
            <v>28839.041095890414</v>
          </cell>
          <cell r="X340">
            <v>29800.342465753427</v>
          </cell>
          <cell r="Y340">
            <v>28839.041095890414</v>
          </cell>
          <cell r="Z340">
            <v>29800.342465753427</v>
          </cell>
          <cell r="AA340">
            <v>29800.342465753427</v>
          </cell>
          <cell r="AB340">
            <v>28839.041095890414</v>
          </cell>
          <cell r="AC340">
            <v>29800.342465753427</v>
          </cell>
          <cell r="AD340">
            <v>28839.041095890414</v>
          </cell>
          <cell r="AE340">
            <v>29800.342465753427</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row>
        <row r="341">
          <cell r="C341" t="str">
            <v>Gain / (Loss)</v>
          </cell>
          <cell r="H341">
            <v>0</v>
          </cell>
          <cell r="I341">
            <v>0</v>
          </cell>
          <cell r="J341">
            <v>-1.0699721419676098E-2</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-2.7174932294520548</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row>
        <row r="343">
          <cell r="C343" t="str">
            <v>Crude Swaps</v>
          </cell>
        </row>
        <row r="344">
          <cell r="C344" t="str">
            <v>Swap Price</v>
          </cell>
          <cell r="H344">
            <v>98.62</v>
          </cell>
          <cell r="I344">
            <v>98.62</v>
          </cell>
          <cell r="J344">
            <v>98.62</v>
          </cell>
          <cell r="K344">
            <v>98.62</v>
          </cell>
          <cell r="L344">
            <v>98.62</v>
          </cell>
          <cell r="M344">
            <v>98.62</v>
          </cell>
          <cell r="N344">
            <v>98.62</v>
          </cell>
          <cell r="O344">
            <v>86.85</v>
          </cell>
          <cell r="P344">
            <v>86.85</v>
          </cell>
          <cell r="Q344">
            <v>86.85</v>
          </cell>
          <cell r="R344">
            <v>86.85</v>
          </cell>
          <cell r="S344">
            <v>86.85</v>
          </cell>
          <cell r="T344">
            <v>102.18</v>
          </cell>
          <cell r="U344">
            <v>102.18</v>
          </cell>
          <cell r="V344">
            <v>102.18</v>
          </cell>
          <cell r="W344">
            <v>102.18</v>
          </cell>
          <cell r="X344">
            <v>102.18</v>
          </cell>
          <cell r="Y344">
            <v>102.18</v>
          </cell>
          <cell r="Z344">
            <v>102.18</v>
          </cell>
          <cell r="AA344">
            <v>102.18</v>
          </cell>
          <cell r="AB344">
            <v>102.18</v>
          </cell>
          <cell r="AC344">
            <v>102.18</v>
          </cell>
          <cell r="AD344">
            <v>102.18</v>
          </cell>
          <cell r="AE344">
            <v>102.18</v>
          </cell>
          <cell r="AF344">
            <v>102.18</v>
          </cell>
          <cell r="AG344">
            <v>102.18</v>
          </cell>
          <cell r="AH344">
            <v>102.18</v>
          </cell>
          <cell r="AI344">
            <v>102.18</v>
          </cell>
          <cell r="AJ344">
            <v>102.18</v>
          </cell>
          <cell r="AK344">
            <v>102.18</v>
          </cell>
          <cell r="AL344">
            <v>102.18</v>
          </cell>
          <cell r="AM344">
            <v>102.18</v>
          </cell>
          <cell r="AN344">
            <v>102.18</v>
          </cell>
          <cell r="AO344">
            <v>102.18</v>
          </cell>
          <cell r="AP344">
            <v>102.18</v>
          </cell>
          <cell r="AQ344">
            <v>102.18</v>
          </cell>
          <cell r="AR344">
            <v>102.18</v>
          </cell>
          <cell r="AS344">
            <v>102.18</v>
          </cell>
          <cell r="AT344">
            <v>102.18</v>
          </cell>
          <cell r="AU344">
            <v>102.18</v>
          </cell>
          <cell r="AV344">
            <v>102.18</v>
          </cell>
          <cell r="AW344">
            <v>102.18</v>
          </cell>
          <cell r="AX344">
            <v>102.18</v>
          </cell>
          <cell r="AY344">
            <v>102.18</v>
          </cell>
          <cell r="AZ344">
            <v>102.18</v>
          </cell>
          <cell r="BA344">
            <v>102.18</v>
          </cell>
          <cell r="BB344">
            <v>102.18</v>
          </cell>
          <cell r="BC344">
            <v>102.18</v>
          </cell>
          <cell r="BD344">
            <v>102.18</v>
          </cell>
          <cell r="BE344">
            <v>102.18</v>
          </cell>
          <cell r="BF344">
            <v>102.18</v>
          </cell>
          <cell r="BG344">
            <v>102.18</v>
          </cell>
          <cell r="BH344">
            <v>102.18</v>
          </cell>
          <cell r="BI344">
            <v>102.18</v>
          </cell>
          <cell r="BJ344">
            <v>102.18</v>
          </cell>
          <cell r="BK344">
            <v>102.18</v>
          </cell>
          <cell r="BL344">
            <v>102.18</v>
          </cell>
          <cell r="BM344">
            <v>102.18</v>
          </cell>
          <cell r="BN344">
            <v>102.18</v>
          </cell>
          <cell r="BO344">
            <v>102.18</v>
          </cell>
        </row>
        <row r="345">
          <cell r="C345" t="str">
            <v>Volume</v>
          </cell>
          <cell r="H345">
            <v>55000</v>
          </cell>
          <cell r="I345">
            <v>55000</v>
          </cell>
          <cell r="J345">
            <v>55000</v>
          </cell>
          <cell r="K345">
            <v>73333.333333333328</v>
          </cell>
          <cell r="L345">
            <v>73333.333333333328</v>
          </cell>
          <cell r="M345">
            <v>73333.333333333328</v>
          </cell>
          <cell r="N345">
            <v>73333.333333333328</v>
          </cell>
          <cell r="O345">
            <v>73333.333333333328</v>
          </cell>
          <cell r="P345">
            <v>73333.333333333328</v>
          </cell>
          <cell r="Q345">
            <v>73333.333333333328</v>
          </cell>
          <cell r="R345">
            <v>73333.333333333328</v>
          </cell>
          <cell r="S345">
            <v>73333.333333333328</v>
          </cell>
          <cell r="T345">
            <v>30000</v>
          </cell>
          <cell r="U345">
            <v>30000</v>
          </cell>
          <cell r="V345">
            <v>30000</v>
          </cell>
          <cell r="W345">
            <v>30000</v>
          </cell>
          <cell r="X345">
            <v>30000</v>
          </cell>
          <cell r="Y345">
            <v>30000</v>
          </cell>
          <cell r="Z345">
            <v>30000</v>
          </cell>
          <cell r="AA345">
            <v>30000</v>
          </cell>
          <cell r="AB345">
            <v>30000</v>
          </cell>
          <cell r="AC345">
            <v>30000</v>
          </cell>
          <cell r="AD345">
            <v>30000</v>
          </cell>
          <cell r="AE345">
            <v>30000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row>
        <row r="346">
          <cell r="C346" t="str">
            <v>Gain / (Loss)</v>
          </cell>
          <cell r="H346">
            <v>-9.1684999999999295E-2</v>
          </cell>
          <cell r="I346">
            <v>-0.19766999999999968</v>
          </cell>
          <cell r="J346">
            <v>-0.41417499999999924</v>
          </cell>
          <cell r="K346">
            <v>-0.34195333333333205</v>
          </cell>
          <cell r="L346">
            <v>0.19527037037037029</v>
          </cell>
          <cell r="M346">
            <v>0.19527037037037029</v>
          </cell>
          <cell r="N346">
            <v>0.57639999999999991</v>
          </cell>
          <cell r="O346">
            <v>-0.31093333333333395</v>
          </cell>
          <cell r="P346">
            <v>-0.33513333333333384</v>
          </cell>
          <cell r="Q346">
            <v>-0.35493333333333354</v>
          </cell>
          <cell r="R346">
            <v>-0.37106666666666682</v>
          </cell>
          <cell r="S346">
            <v>-0.3864666666666674</v>
          </cell>
          <cell r="T346">
            <v>0.2958000000000004</v>
          </cell>
          <cell r="U346">
            <v>0.29220000000000029</v>
          </cell>
          <cell r="V346">
            <v>0.29100000000000004</v>
          </cell>
          <cell r="W346">
            <v>0.29280000000000017</v>
          </cell>
          <cell r="X346">
            <v>0.2958000000000004</v>
          </cell>
          <cell r="Y346">
            <v>0.29940000000000011</v>
          </cell>
          <cell r="Z346">
            <v>0.30450000000000016</v>
          </cell>
          <cell r="AA346">
            <v>0.31050000000000022</v>
          </cell>
          <cell r="AB346">
            <v>0.31590000000000007</v>
          </cell>
          <cell r="AC346">
            <v>0.32070000000000037</v>
          </cell>
          <cell r="AD346">
            <v>0.32550000000000023</v>
          </cell>
          <cell r="AE346">
            <v>0.32970000000000027</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row>
        <row r="348">
          <cell r="C348" t="str">
            <v>Gas Swaps</v>
          </cell>
        </row>
        <row r="349">
          <cell r="C349" t="str">
            <v>Swap Price</v>
          </cell>
          <cell r="H349">
            <v>5.15</v>
          </cell>
          <cell r="I349">
            <v>5.15</v>
          </cell>
          <cell r="J349">
            <v>5.15</v>
          </cell>
          <cell r="K349">
            <v>5.15</v>
          </cell>
          <cell r="L349">
            <v>5.15</v>
          </cell>
          <cell r="M349">
            <v>5.15</v>
          </cell>
          <cell r="N349">
            <v>5.15</v>
          </cell>
          <cell r="O349">
            <v>5.15</v>
          </cell>
          <cell r="P349">
            <v>5.15</v>
          </cell>
          <cell r="Q349">
            <v>5.15</v>
          </cell>
          <cell r="R349">
            <v>5.15</v>
          </cell>
          <cell r="S349">
            <v>5.15</v>
          </cell>
          <cell r="T349">
            <v>4.18</v>
          </cell>
          <cell r="U349">
            <v>4.18</v>
          </cell>
          <cell r="V349">
            <v>4.18</v>
          </cell>
          <cell r="W349">
            <v>4.18</v>
          </cell>
          <cell r="X349">
            <v>4.18</v>
          </cell>
          <cell r="Y349">
            <v>4.18</v>
          </cell>
          <cell r="Z349">
            <v>4.18</v>
          </cell>
          <cell r="AA349">
            <v>4.18</v>
          </cell>
          <cell r="AB349">
            <v>4.18</v>
          </cell>
          <cell r="AC349">
            <v>4.18</v>
          </cell>
          <cell r="AD349">
            <v>4.18</v>
          </cell>
          <cell r="AE349">
            <v>4.18</v>
          </cell>
          <cell r="AF349">
            <v>4.18</v>
          </cell>
          <cell r="AG349">
            <v>4.18</v>
          </cell>
          <cell r="AH349">
            <v>4.18</v>
          </cell>
          <cell r="AI349">
            <v>4.18</v>
          </cell>
          <cell r="AJ349">
            <v>4.18</v>
          </cell>
          <cell r="AK349">
            <v>4.18</v>
          </cell>
          <cell r="AL349">
            <v>4.18</v>
          </cell>
          <cell r="AM349">
            <v>4.18</v>
          </cell>
          <cell r="AN349">
            <v>4.18</v>
          </cell>
          <cell r="AO349">
            <v>4.18</v>
          </cell>
          <cell r="AP349">
            <v>4.18</v>
          </cell>
          <cell r="AQ349">
            <v>4.18</v>
          </cell>
          <cell r="AR349">
            <v>4.18</v>
          </cell>
          <cell r="AS349">
            <v>4.18</v>
          </cell>
          <cell r="AT349">
            <v>4.18</v>
          </cell>
          <cell r="AU349">
            <v>4.18</v>
          </cell>
          <cell r="AV349">
            <v>4.18</v>
          </cell>
          <cell r="AW349">
            <v>4.18</v>
          </cell>
          <cell r="AX349">
            <v>4.18</v>
          </cell>
          <cell r="AY349">
            <v>4.18</v>
          </cell>
          <cell r="AZ349">
            <v>4.18</v>
          </cell>
          <cell r="BA349">
            <v>4.18</v>
          </cell>
          <cell r="BB349">
            <v>4.18</v>
          </cell>
          <cell r="BC349">
            <v>4.18</v>
          </cell>
          <cell r="BD349">
            <v>4.18</v>
          </cell>
          <cell r="BE349">
            <v>4.18</v>
          </cell>
          <cell r="BF349">
            <v>4.18</v>
          </cell>
          <cell r="BG349">
            <v>4.18</v>
          </cell>
          <cell r="BH349">
            <v>4.18</v>
          </cell>
          <cell r="BI349">
            <v>4.18</v>
          </cell>
          <cell r="BJ349">
            <v>4.18</v>
          </cell>
          <cell r="BK349">
            <v>4.18</v>
          </cell>
          <cell r="BL349">
            <v>4.18</v>
          </cell>
          <cell r="BM349">
            <v>4.18</v>
          </cell>
          <cell r="BN349">
            <v>4.18</v>
          </cell>
          <cell r="BO349">
            <v>4.18</v>
          </cell>
        </row>
        <row r="350">
          <cell r="C350" t="str">
            <v>Volume</v>
          </cell>
          <cell r="H350">
            <v>143333.33333333334</v>
          </cell>
          <cell r="I350">
            <v>143333.33333333334</v>
          </cell>
          <cell r="J350">
            <v>143333.33333333334</v>
          </cell>
          <cell r="K350">
            <v>191111.11111111112</v>
          </cell>
          <cell r="L350">
            <v>191111.11111111112</v>
          </cell>
          <cell r="M350">
            <v>191111.11111111112</v>
          </cell>
          <cell r="N350">
            <v>191111.11111111112</v>
          </cell>
          <cell r="O350">
            <v>191111.11111111112</v>
          </cell>
          <cell r="P350">
            <v>191111.11111111112</v>
          </cell>
          <cell r="Q350">
            <v>191111.11111111112</v>
          </cell>
          <cell r="R350">
            <v>191111.11111111112</v>
          </cell>
          <cell r="S350">
            <v>191111.11111111112</v>
          </cell>
          <cell r="T350">
            <v>38750</v>
          </cell>
          <cell r="U350">
            <v>38750</v>
          </cell>
          <cell r="V350">
            <v>38750</v>
          </cell>
          <cell r="W350">
            <v>38750</v>
          </cell>
          <cell r="X350">
            <v>38750</v>
          </cell>
          <cell r="Y350">
            <v>38750</v>
          </cell>
          <cell r="Z350">
            <v>38750</v>
          </cell>
          <cell r="AA350">
            <v>38750</v>
          </cell>
          <cell r="AB350">
            <v>38750</v>
          </cell>
          <cell r="AC350">
            <v>38750</v>
          </cell>
          <cell r="AD350">
            <v>38750</v>
          </cell>
          <cell r="AE350">
            <v>38750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row>
        <row r="351">
          <cell r="C351" t="str">
            <v>Gain / (Loss)</v>
          </cell>
          <cell r="H351">
            <v>0.35659824561403525</v>
          </cell>
          <cell r="I351">
            <v>0.37915438596491235</v>
          </cell>
          <cell r="J351">
            <v>0.42804545454545467</v>
          </cell>
          <cell r="K351">
            <v>0.6109520467836258</v>
          </cell>
          <cell r="L351">
            <v>0.52014074074074101</v>
          </cell>
          <cell r="M351">
            <v>0.52001333333333344</v>
          </cell>
          <cell r="N351">
            <v>0.50931111111111127</v>
          </cell>
          <cell r="O351">
            <v>0.49880000000000013</v>
          </cell>
          <cell r="P351">
            <v>0.49039111111111117</v>
          </cell>
          <cell r="Q351">
            <v>0.47644000000000014</v>
          </cell>
          <cell r="R351">
            <v>0.4342044444444445</v>
          </cell>
          <cell r="S351">
            <v>0.37744444444444453</v>
          </cell>
          <cell r="T351">
            <v>3.3053749999999993E-2</v>
          </cell>
          <cell r="U351">
            <v>3.243374999999999E-2</v>
          </cell>
          <cell r="V351">
            <v>3.3363749999999991E-2</v>
          </cell>
          <cell r="W351">
            <v>3.4177499999999986E-2</v>
          </cell>
          <cell r="X351">
            <v>3.2898749999999991E-2</v>
          </cell>
          <cell r="Y351">
            <v>3.103874999999999E-2</v>
          </cell>
          <cell r="Z351">
            <v>2.9217499999999983E-2</v>
          </cell>
          <cell r="AA351">
            <v>2.8558749999999987E-2</v>
          </cell>
          <cell r="AB351">
            <v>2.8442499999999982E-2</v>
          </cell>
          <cell r="AC351">
            <v>2.6853749999999985E-2</v>
          </cell>
          <cell r="AD351">
            <v>2.1971249999999991E-2</v>
          </cell>
          <cell r="AE351">
            <v>1.3562499999999986E-2</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row>
        <row r="353">
          <cell r="C353" t="str">
            <v>Gas Collars</v>
          </cell>
        </row>
        <row r="354">
          <cell r="C354" t="str">
            <v>Floors</v>
          </cell>
        </row>
        <row r="355">
          <cell r="C355" t="str">
            <v>Floor Price</v>
          </cell>
          <cell r="H355">
            <v>4</v>
          </cell>
          <cell r="I355">
            <v>4</v>
          </cell>
          <cell r="J355">
            <v>4</v>
          </cell>
          <cell r="K355">
            <v>4</v>
          </cell>
          <cell r="L355">
            <v>4</v>
          </cell>
          <cell r="M355">
            <v>4</v>
          </cell>
          <cell r="N355">
            <v>4</v>
          </cell>
          <cell r="O355">
            <v>4</v>
          </cell>
          <cell r="P355">
            <v>4</v>
          </cell>
          <cell r="Q355">
            <v>4</v>
          </cell>
          <cell r="R355">
            <v>4</v>
          </cell>
          <cell r="S355">
            <v>4</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row>
        <row r="356">
          <cell r="C356" t="str">
            <v>Daily Floor Volume</v>
          </cell>
          <cell r="H356">
            <v>2506.8493150684931</v>
          </cell>
          <cell r="I356">
            <v>2506.8493150684931</v>
          </cell>
          <cell r="J356">
            <v>2506.8493150684931</v>
          </cell>
          <cell r="K356">
            <v>3327.2727272727275</v>
          </cell>
          <cell r="L356">
            <v>3327.2727272727275</v>
          </cell>
          <cell r="M356">
            <v>3327.2727272727275</v>
          </cell>
          <cell r="N356">
            <v>3327.2727272727275</v>
          </cell>
          <cell r="O356">
            <v>3327.2727272727275</v>
          </cell>
          <cell r="P356">
            <v>3327.2727272727275</v>
          </cell>
          <cell r="Q356">
            <v>3327.2727272727275</v>
          </cell>
          <cell r="R356">
            <v>3327.2727272727275</v>
          </cell>
          <cell r="S356">
            <v>3327.2727272727275</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row>
        <row r="357">
          <cell r="C357" t="str">
            <v>Total Floor Volume</v>
          </cell>
          <cell r="H357">
            <v>77712.328767123283</v>
          </cell>
          <cell r="I357">
            <v>72698.630136986292</v>
          </cell>
          <cell r="J357">
            <v>77712.328767123283</v>
          </cell>
          <cell r="K357">
            <v>99818.181818181823</v>
          </cell>
          <cell r="L357">
            <v>103145.45454545456</v>
          </cell>
          <cell r="M357">
            <v>99818.181818181823</v>
          </cell>
          <cell r="N357">
            <v>103145.45454545456</v>
          </cell>
          <cell r="O357">
            <v>103145.45454545456</v>
          </cell>
          <cell r="P357">
            <v>99818.181818181823</v>
          </cell>
          <cell r="Q357">
            <v>103145.45454545456</v>
          </cell>
          <cell r="R357">
            <v>99818.181818181823</v>
          </cell>
          <cell r="S357">
            <v>103145.45454545456</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row>
        <row r="358">
          <cell r="C358" t="str">
            <v>Gain / (Loss)</v>
          </cell>
          <cell r="H358">
            <v>0.10397091564527762</v>
          </cell>
          <cell r="I358">
            <v>0.10870358327325161</v>
          </cell>
          <cell r="J358">
            <v>0.14270809464508094</v>
          </cell>
          <cell r="K358">
            <v>0.20431205741626796</v>
          </cell>
          <cell r="L358">
            <v>0.1621102727272728</v>
          </cell>
          <cell r="M358">
            <v>0.15681436363636367</v>
          </cell>
          <cell r="N358">
            <v>0.15626536363636367</v>
          </cell>
          <cell r="O358">
            <v>0.15059236363636364</v>
          </cell>
          <cell r="P358">
            <v>0.14134254545454544</v>
          </cell>
          <cell r="Q358">
            <v>0.13852434545454545</v>
          </cell>
          <cell r="R358">
            <v>0.111996</v>
          </cell>
          <cell r="S358">
            <v>8.5095000000000032E-2</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row>
        <row r="360">
          <cell r="C360" t="str">
            <v>Ceilings</v>
          </cell>
        </row>
        <row r="361">
          <cell r="C361" t="str">
            <v>Ceiling Price</v>
          </cell>
          <cell r="H361">
            <v>6</v>
          </cell>
          <cell r="I361">
            <v>6</v>
          </cell>
          <cell r="J361">
            <v>6</v>
          </cell>
          <cell r="K361">
            <v>6</v>
          </cell>
          <cell r="L361">
            <v>6</v>
          </cell>
          <cell r="M361">
            <v>6</v>
          </cell>
          <cell r="N361">
            <v>6</v>
          </cell>
          <cell r="O361">
            <v>6</v>
          </cell>
          <cell r="P361">
            <v>6</v>
          </cell>
          <cell r="Q361">
            <v>6</v>
          </cell>
          <cell r="R361">
            <v>6</v>
          </cell>
          <cell r="S361">
            <v>6</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row>
        <row r="362">
          <cell r="C362" t="str">
            <v>Daily Celing Volume</v>
          </cell>
          <cell r="H362">
            <v>2506.8493150684931</v>
          </cell>
          <cell r="I362">
            <v>2506.8493150684931</v>
          </cell>
          <cell r="J362">
            <v>2506.8493150684931</v>
          </cell>
          <cell r="K362">
            <v>3327.2727272727275</v>
          </cell>
          <cell r="L362">
            <v>3327.2727272727275</v>
          </cell>
          <cell r="M362">
            <v>3327.2727272727275</v>
          </cell>
          <cell r="N362">
            <v>3327.2727272727275</v>
          </cell>
          <cell r="O362">
            <v>3327.2727272727275</v>
          </cell>
          <cell r="P362">
            <v>3327.2727272727275</v>
          </cell>
          <cell r="Q362">
            <v>3327.2727272727275</v>
          </cell>
          <cell r="R362">
            <v>3327.2727272727275</v>
          </cell>
          <cell r="S362">
            <v>3327.2727272727275</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row>
        <row r="363">
          <cell r="C363" t="str">
            <v>Total Ceiling Volume</v>
          </cell>
          <cell r="H363">
            <v>77712.328767123283</v>
          </cell>
          <cell r="I363">
            <v>72698.630136986292</v>
          </cell>
          <cell r="J363">
            <v>77712.328767123283</v>
          </cell>
          <cell r="K363">
            <v>99818.181818181823</v>
          </cell>
          <cell r="L363">
            <v>103145.45454545456</v>
          </cell>
          <cell r="M363">
            <v>99818.181818181823</v>
          </cell>
          <cell r="N363">
            <v>103145.45454545456</v>
          </cell>
          <cell r="O363">
            <v>103145.45454545456</v>
          </cell>
          <cell r="P363">
            <v>99818.181818181823</v>
          </cell>
          <cell r="Q363">
            <v>103145.45454545456</v>
          </cell>
          <cell r="R363">
            <v>99818.181818181823</v>
          </cell>
          <cell r="S363">
            <v>103145.45454545456</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row>
        <row r="364">
          <cell r="C364" t="str">
            <v>Gain / (Loss)</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row>
        <row r="366">
          <cell r="C366" t="str">
            <v>Gas Put Options</v>
          </cell>
        </row>
        <row r="367">
          <cell r="C367" t="str">
            <v>Fixed Price</v>
          </cell>
          <cell r="H367">
            <v>4.3499999999999996</v>
          </cell>
          <cell r="I367">
            <v>4.3499999999999996</v>
          </cell>
          <cell r="J367">
            <v>4.3499999999999996</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row>
        <row r="368">
          <cell r="C368" t="str">
            <v>Daily Volume</v>
          </cell>
          <cell r="H368">
            <v>1670.4109589041095</v>
          </cell>
          <cell r="I368">
            <v>1670.4109589041095</v>
          </cell>
          <cell r="J368">
            <v>1670.4109589041095</v>
          </cell>
          <cell r="K368">
            <v>2217.090909090909</v>
          </cell>
          <cell r="L368">
            <v>2217.090909090909</v>
          </cell>
          <cell r="M368">
            <v>2217.090909090909</v>
          </cell>
          <cell r="N368">
            <v>2217.090909090909</v>
          </cell>
          <cell r="O368">
            <v>2217.090909090909</v>
          </cell>
          <cell r="P368">
            <v>2217.090909090909</v>
          </cell>
          <cell r="Q368">
            <v>2217.090909090909</v>
          </cell>
          <cell r="R368">
            <v>2217.090909090909</v>
          </cell>
          <cell r="S368">
            <v>2217.090909090909</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row>
        <row r="369">
          <cell r="C369" t="str">
            <v>Total Hedge Volume</v>
          </cell>
          <cell r="H369">
            <v>51782.739726027394</v>
          </cell>
          <cell r="I369">
            <v>48441.917808219179</v>
          </cell>
          <cell r="J369">
            <v>51782.739726027394</v>
          </cell>
          <cell r="K369">
            <v>66512.727272727265</v>
          </cell>
          <cell r="L369">
            <v>68729.818181818177</v>
          </cell>
          <cell r="M369">
            <v>66512.727272727265</v>
          </cell>
          <cell r="N369">
            <v>68729.818181818177</v>
          </cell>
          <cell r="O369">
            <v>68729.818181818177</v>
          </cell>
          <cell r="P369">
            <v>66512.727272727265</v>
          </cell>
          <cell r="Q369">
            <v>68729.818181818177</v>
          </cell>
          <cell r="R369">
            <v>66512.727272727265</v>
          </cell>
          <cell r="S369">
            <v>68729.818181818177</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row>
        <row r="370">
          <cell r="C370" t="str">
            <v>Gain / (Loss)</v>
          </cell>
          <cell r="H370">
            <v>8.740381384282625E-2</v>
          </cell>
          <cell r="I370">
            <v>8.9388086229271788E-2</v>
          </cell>
          <cell r="J370">
            <v>0.11321589912826897</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row>
        <row r="373">
          <cell r="C373" t="str">
            <v>Total Hedging Gains and Losses</v>
          </cell>
          <cell r="H373">
            <v>0.45628797510213981</v>
          </cell>
          <cell r="I373">
            <v>0.37957605546743606</v>
          </cell>
          <cell r="J373">
            <v>0.21622027920299008</v>
          </cell>
          <cell r="K373">
            <v>0.4733107708665617</v>
          </cell>
          <cell r="L373">
            <v>0.87752138383838418</v>
          </cell>
          <cell r="M373">
            <v>0.87209806734006745</v>
          </cell>
          <cell r="N373">
            <v>1.2419764747474749</v>
          </cell>
          <cell r="O373">
            <v>0.33845903030302982</v>
          </cell>
          <cell r="P373">
            <v>0.29660032323232277</v>
          </cell>
          <cell r="Q373">
            <v>0.26003101212121205</v>
          </cell>
          <cell r="R373">
            <v>0.17513377777777767</v>
          </cell>
          <cell r="S373">
            <v>7.6072777777777156E-2</v>
          </cell>
          <cell r="T373">
            <v>0.46970581712328852</v>
          </cell>
          <cell r="U373">
            <v>0.44631373356164433</v>
          </cell>
          <cell r="V373">
            <v>0.45703589383561638</v>
          </cell>
          <cell r="W373">
            <v>0.45833841780821938</v>
          </cell>
          <cell r="X373">
            <v>0.4695508171232885</v>
          </cell>
          <cell r="Y373">
            <v>0.47268424315068502</v>
          </cell>
          <cell r="Z373">
            <v>0.48939567808219203</v>
          </cell>
          <cell r="AA373">
            <v>0.50496183219178126</v>
          </cell>
          <cell r="AB373">
            <v>0.51379943150684926</v>
          </cell>
          <cell r="AC373">
            <v>0.53083916917808305</v>
          </cell>
          <cell r="AD373">
            <v>0.53276029109589085</v>
          </cell>
          <cell r="AE373">
            <v>-2.1756079541095885</v>
          </cell>
          <cell r="AF373">
            <v>9.6960780821917641E-2</v>
          </cell>
          <cell r="AG373">
            <v>9.2741753424657583E-2</v>
          </cell>
          <cell r="AH373">
            <v>0.10839595890410951</v>
          </cell>
          <cell r="AI373">
            <v>0.11020191780821921</v>
          </cell>
          <cell r="AJ373">
            <v>0.11887820547945194</v>
          </cell>
          <cell r="AK373">
            <v>0.11988493150684937</v>
          </cell>
          <cell r="AL373">
            <v>0.12912221917808223</v>
          </cell>
          <cell r="AM373">
            <v>0.13412510958904098</v>
          </cell>
          <cell r="AN373">
            <v>0.13371780821917803</v>
          </cell>
          <cell r="AO373">
            <v>0.14103386301369866</v>
          </cell>
          <cell r="AP373">
            <v>0.13855931506849328</v>
          </cell>
          <cell r="AQ373">
            <v>0.14484558904109585</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row>
        <row r="375">
          <cell r="C375" t="str">
            <v>Total Gas Production Hedged</v>
          </cell>
          <cell r="H375">
            <v>207.7</v>
          </cell>
          <cell r="I375">
            <v>194.3</v>
          </cell>
          <cell r="J375">
            <v>207.7</v>
          </cell>
          <cell r="K375">
            <v>290.92929292929296</v>
          </cell>
          <cell r="L375">
            <v>294.25656565656573</v>
          </cell>
          <cell r="M375">
            <v>290.92929292929296</v>
          </cell>
          <cell r="N375">
            <v>294.25656565656573</v>
          </cell>
          <cell r="O375">
            <v>294.25656565656573</v>
          </cell>
          <cell r="P375">
            <v>290.92929292929296</v>
          </cell>
          <cell r="Q375">
            <v>294.25656565656573</v>
          </cell>
          <cell r="R375">
            <v>290.92929292929296</v>
          </cell>
          <cell r="S375">
            <v>294.25656565656573</v>
          </cell>
          <cell r="T375">
            <v>38.75</v>
          </cell>
          <cell r="U375">
            <v>38.75</v>
          </cell>
          <cell r="V375">
            <v>38.75</v>
          </cell>
          <cell r="W375">
            <v>38.75</v>
          </cell>
          <cell r="X375">
            <v>38.75</v>
          </cell>
          <cell r="Y375">
            <v>38.75</v>
          </cell>
          <cell r="Z375">
            <v>38.75</v>
          </cell>
          <cell r="AA375">
            <v>38.75</v>
          </cell>
          <cell r="AB375">
            <v>38.75</v>
          </cell>
          <cell r="AC375">
            <v>38.75</v>
          </cell>
          <cell r="AD375">
            <v>38.75</v>
          </cell>
          <cell r="AE375">
            <v>38.75</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row>
        <row r="376">
          <cell r="C376" t="str">
            <v>Total Oil Production Hedged</v>
          </cell>
          <cell r="H376">
            <v>62</v>
          </cell>
          <cell r="I376">
            <v>58</v>
          </cell>
          <cell r="J376">
            <v>62</v>
          </cell>
          <cell r="K376">
            <v>162.76606060606062</v>
          </cell>
          <cell r="L376">
            <v>165.7471515151515</v>
          </cell>
          <cell r="M376">
            <v>162.76606060606062</v>
          </cell>
          <cell r="N376">
            <v>165.7471515151515</v>
          </cell>
          <cell r="O376">
            <v>165.7471515151515</v>
          </cell>
          <cell r="P376">
            <v>162.76606060606062</v>
          </cell>
          <cell r="Q376">
            <v>165.7471515151515</v>
          </cell>
          <cell r="R376">
            <v>162.76606060606062</v>
          </cell>
          <cell r="S376">
            <v>165.7471515151515</v>
          </cell>
          <cell r="T376">
            <v>81.124520547945195</v>
          </cell>
          <cell r="U376">
            <v>76.176986301369865</v>
          </cell>
          <cell r="V376">
            <v>81.124520547945195</v>
          </cell>
          <cell r="W376">
            <v>79.475342465753428</v>
          </cell>
          <cell r="X376">
            <v>81.124520547945195</v>
          </cell>
          <cell r="Y376">
            <v>79.475342465753428</v>
          </cell>
          <cell r="Z376">
            <v>81.124520547945195</v>
          </cell>
          <cell r="AA376">
            <v>81.124520547945195</v>
          </cell>
          <cell r="AB376">
            <v>79.475342465753428</v>
          </cell>
          <cell r="AC376">
            <v>81.124520547945195</v>
          </cell>
          <cell r="AD376">
            <v>79.475342465753428</v>
          </cell>
          <cell r="AE376">
            <v>81.124520547945195</v>
          </cell>
          <cell r="AF376">
            <v>23.823287671232876</v>
          </cell>
          <cell r="AG376">
            <v>21.517808219178082</v>
          </cell>
          <cell r="AH376">
            <v>23.823287671232876</v>
          </cell>
          <cell r="AI376">
            <v>23.054794520547944</v>
          </cell>
          <cell r="AJ376">
            <v>23.823287671232876</v>
          </cell>
          <cell r="AK376">
            <v>23.054794520547944</v>
          </cell>
          <cell r="AL376">
            <v>23.823287671232876</v>
          </cell>
          <cell r="AM376">
            <v>23.823287671232876</v>
          </cell>
          <cell r="AN376">
            <v>23.054794520547944</v>
          </cell>
          <cell r="AO376">
            <v>23.823287671232876</v>
          </cell>
          <cell r="AP376">
            <v>23.054794520547944</v>
          </cell>
          <cell r="AQ376">
            <v>23.823287671232876</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row>
        <row r="377">
          <cell r="C377" t="str">
            <v>Total Production Hedged</v>
          </cell>
          <cell r="H377">
            <v>96.616666666666674</v>
          </cell>
          <cell r="I377">
            <v>90.383333333333326</v>
          </cell>
          <cell r="J377">
            <v>96.616666666666674</v>
          </cell>
          <cell r="K377">
            <v>211.25427609427612</v>
          </cell>
          <cell r="L377">
            <v>214.78991245791246</v>
          </cell>
          <cell r="M377">
            <v>211.25427609427612</v>
          </cell>
          <cell r="N377">
            <v>214.78991245791246</v>
          </cell>
          <cell r="O377">
            <v>214.78991245791246</v>
          </cell>
          <cell r="P377">
            <v>211.25427609427612</v>
          </cell>
          <cell r="Q377">
            <v>214.78991245791246</v>
          </cell>
          <cell r="R377">
            <v>211.25427609427612</v>
          </cell>
          <cell r="S377">
            <v>214.78991245791246</v>
          </cell>
          <cell r="T377">
            <v>87.582853881278524</v>
          </cell>
          <cell r="U377">
            <v>82.635319634703194</v>
          </cell>
          <cell r="V377">
            <v>87.582853881278524</v>
          </cell>
          <cell r="W377">
            <v>85.933675799086757</v>
          </cell>
          <cell r="X377">
            <v>87.582853881278524</v>
          </cell>
          <cell r="Y377">
            <v>85.933675799086757</v>
          </cell>
          <cell r="Z377">
            <v>87.582853881278524</v>
          </cell>
          <cell r="AA377">
            <v>87.582853881278524</v>
          </cell>
          <cell r="AB377">
            <v>85.933675799086757</v>
          </cell>
          <cell r="AC377">
            <v>87.582853881278524</v>
          </cell>
          <cell r="AD377">
            <v>85.933675799086757</v>
          </cell>
          <cell r="AE377">
            <v>87.582853881278524</v>
          </cell>
          <cell r="AF377">
            <v>23.823287671232876</v>
          </cell>
          <cell r="AG377">
            <v>21.517808219178082</v>
          </cell>
          <cell r="AH377">
            <v>23.823287671232876</v>
          </cell>
          <cell r="AI377">
            <v>23.054794520547944</v>
          </cell>
          <cell r="AJ377">
            <v>23.823287671232876</v>
          </cell>
          <cell r="AK377">
            <v>23.054794520547944</v>
          </cell>
          <cell r="AL377">
            <v>23.823287671232876</v>
          </cell>
          <cell r="AM377">
            <v>23.823287671232876</v>
          </cell>
          <cell r="AN377">
            <v>23.054794520547944</v>
          </cell>
          <cell r="AO377">
            <v>23.823287671232876</v>
          </cell>
          <cell r="AP377">
            <v>23.054794520547944</v>
          </cell>
          <cell r="AQ377">
            <v>23.823287671232876</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row>
        <row r="379">
          <cell r="C379" t="str">
            <v>Total Production</v>
          </cell>
          <cell r="H379">
            <v>128.4365</v>
          </cell>
          <cell r="I379">
            <v>117.23099999999999</v>
          </cell>
          <cell r="J379">
            <v>123.11983333333335</v>
          </cell>
          <cell r="K379">
            <v>110.51306066504702</v>
          </cell>
          <cell r="L379">
            <v>130.53288512959713</v>
          </cell>
          <cell r="M379">
            <v>113.94459029307195</v>
          </cell>
          <cell r="N379">
            <v>209.85712935009084</v>
          </cell>
          <cell r="O379">
            <v>567.64163528550716</v>
          </cell>
          <cell r="P379">
            <v>644.23029404204726</v>
          </cell>
          <cell r="Q379">
            <v>717.28622015745054</v>
          </cell>
          <cell r="R379">
            <v>790.75021013424498</v>
          </cell>
          <cell r="S379">
            <v>870.6534793690405</v>
          </cell>
          <cell r="T379">
            <v>960.24108809017935</v>
          </cell>
          <cell r="U379">
            <v>1040.8967862949219</v>
          </cell>
          <cell r="V379">
            <v>1145.9331959971885</v>
          </cell>
          <cell r="W379">
            <v>1284.1413201168955</v>
          </cell>
          <cell r="X379">
            <v>1442.8178143070888</v>
          </cell>
          <cell r="Y379">
            <v>1536.5606036763386</v>
          </cell>
          <cell r="Z379">
            <v>1637.1713821012868</v>
          </cell>
          <cell r="AA379">
            <v>1809.422703218371</v>
          </cell>
          <cell r="AB379">
            <v>1892.0728861367115</v>
          </cell>
          <cell r="AC379">
            <v>1989.023331993408</v>
          </cell>
          <cell r="AD379">
            <v>2085.9394420691815</v>
          </cell>
          <cell r="AE379">
            <v>2212.1622694748057</v>
          </cell>
          <cell r="AF379">
            <v>2331.1823028477734</v>
          </cell>
          <cell r="AG379">
            <v>2442.1789060687606</v>
          </cell>
          <cell r="AH379">
            <v>2568.2798120452576</v>
          </cell>
          <cell r="AI379">
            <v>2716.0545070803005</v>
          </cell>
          <cell r="AJ379">
            <v>2888.0341902852588</v>
          </cell>
          <cell r="AK379">
            <v>3018.951055418444</v>
          </cell>
          <cell r="AL379">
            <v>3155.2677567035325</v>
          </cell>
          <cell r="AM379">
            <v>3285.6417363327382</v>
          </cell>
          <cell r="AN379">
            <v>3395.2826442336368</v>
          </cell>
          <cell r="AO379">
            <v>3515.7008214575885</v>
          </cell>
          <cell r="AP379">
            <v>3658.9233787316903</v>
          </cell>
          <cell r="AQ379">
            <v>3799.0649823514968</v>
          </cell>
          <cell r="AR379">
            <v>3799.4088915767979</v>
          </cell>
          <cell r="AS379">
            <v>4099.6703403284837</v>
          </cell>
          <cell r="AT379">
            <v>3986.5105989228659</v>
          </cell>
          <cell r="AU379">
            <v>4186.3741536037196</v>
          </cell>
          <cell r="AV379">
            <v>4381.7263602524863</v>
          </cell>
          <cell r="AW379">
            <v>4724.9864780739063</v>
          </cell>
          <cell r="AX379">
            <v>4848.4622507063787</v>
          </cell>
          <cell r="AY379">
            <v>5043.1356423223715</v>
          </cell>
          <cell r="AZ379">
            <v>5194.6309666259904</v>
          </cell>
          <cell r="BA379">
            <v>5303.1059176212893</v>
          </cell>
          <cell r="BB379">
            <v>5505.1872552656205</v>
          </cell>
          <cell r="BC379">
            <v>5600.3985195736705</v>
          </cell>
          <cell r="BD379">
            <v>5795.1097950631074</v>
          </cell>
          <cell r="BE379">
            <v>5890.3939628751341</v>
          </cell>
          <cell r="BF379">
            <v>5988.3230388830661</v>
          </cell>
          <cell r="BG379">
            <v>6083.6283076812615</v>
          </cell>
          <cell r="BH379">
            <v>6185.6194758982947</v>
          </cell>
          <cell r="BI379">
            <v>6310.0047955202199</v>
          </cell>
          <cell r="BJ379">
            <v>6400.7516697375722</v>
          </cell>
          <cell r="BK379">
            <v>6485.290069112476</v>
          </cell>
          <cell r="BL379">
            <v>6572.1969052524682</v>
          </cell>
          <cell r="BM379">
            <v>6656.86946497586</v>
          </cell>
          <cell r="BN379">
            <v>6735.4549187293851</v>
          </cell>
          <cell r="BO379">
            <v>6817.2334018352221</v>
          </cell>
        </row>
        <row r="380">
          <cell r="C380" t="str">
            <v>% Hedged</v>
          </cell>
          <cell r="H380">
            <v>0.75225241007553678</v>
          </cell>
          <cell r="I380">
            <v>0.77098492150824727</v>
          </cell>
          <cell r="J380">
            <v>0.78473682144360712</v>
          </cell>
          <cell r="K380">
            <v>1.911577462636427</v>
          </cell>
          <cell r="L380">
            <v>1.6454850610607612</v>
          </cell>
          <cell r="M380">
            <v>1.8540088261401277</v>
          </cell>
          <cell r="N380">
            <v>1.0235054349742514</v>
          </cell>
          <cell r="O380">
            <v>0.37838998957481229</v>
          </cell>
          <cell r="P380">
            <v>0.32791732715457822</v>
          </cell>
          <cell r="Q380">
            <v>0.29944798383379539</v>
          </cell>
          <cell r="R380">
            <v>0.26715677515711522</v>
          </cell>
          <cell r="S380">
            <v>0.24669965439473113</v>
          </cell>
          <cell r="T380">
            <v>9.120923377218923E-2</v>
          </cell>
          <cell r="U380">
            <v>7.9388581771727904E-2</v>
          </cell>
          <cell r="V380">
            <v>7.6429284173990725E-2</v>
          </cell>
          <cell r="W380">
            <v>6.6919173499739276E-2</v>
          </cell>
          <cell r="X380">
            <v>6.0702642435379178E-2</v>
          </cell>
          <cell r="Y380">
            <v>5.5925991850554982E-2</v>
          </cell>
          <cell r="Z380">
            <v>5.349644810482037E-2</v>
          </cell>
          <cell r="AA380">
            <v>4.8403755366558228E-2</v>
          </cell>
          <cell r="AB380">
            <v>4.5417740737540291E-2</v>
          </cell>
          <cell r="AC380">
            <v>4.4033095274705801E-2</v>
          </cell>
          <cell r="AD380">
            <v>4.1196630192602071E-2</v>
          </cell>
          <cell r="AE380">
            <v>3.959151418945038E-2</v>
          </cell>
          <cell r="AF380">
            <v>1.0219401392216446E-2</v>
          </cell>
          <cell r="AG380">
            <v>8.8109057717707766E-3</v>
          </cell>
          <cell r="AH380">
            <v>9.2759704606567486E-3</v>
          </cell>
          <cell r="AI380">
            <v>8.488340149451325E-3</v>
          </cell>
          <cell r="AJ380">
            <v>8.2489631706471542E-3</v>
          </cell>
          <cell r="AK380">
            <v>7.6366903925682945E-3</v>
          </cell>
          <cell r="AL380">
            <v>7.550322035465626E-3</v>
          </cell>
          <cell r="AM380">
            <v>7.2507259107997529E-3</v>
          </cell>
          <cell r="AN380">
            <v>6.7902430920450622E-3</v>
          </cell>
          <cell r="AO380">
            <v>6.776255683029332E-3</v>
          </cell>
          <cell r="AP380">
            <v>6.3009776740773227E-3</v>
          </cell>
          <cell r="AQ380">
            <v>6.2708292124255905E-3</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row>
        <row r="382">
          <cell r="D382" t="str">
            <v>Gas</v>
          </cell>
          <cell r="E382" t="str">
            <v>Oil</v>
          </cell>
          <cell r="F382" t="str">
            <v>MBOE</v>
          </cell>
        </row>
        <row r="383">
          <cell r="C383">
            <v>2012</v>
          </cell>
          <cell r="D383">
            <v>3244.7000000000003</v>
          </cell>
          <cell r="E383">
            <v>1661.7999999999997</v>
          </cell>
          <cell r="F383">
            <v>2202.583333333333</v>
          </cell>
        </row>
        <row r="384">
          <cell r="C384">
            <v>2013</v>
          </cell>
          <cell r="D384">
            <v>465</v>
          </cell>
          <cell r="E384">
            <v>961.94999999999982</v>
          </cell>
          <cell r="F384">
            <v>1039.4499999999998</v>
          </cell>
        </row>
        <row r="385">
          <cell r="C385">
            <v>2014</v>
          </cell>
          <cell r="D385">
            <v>0</v>
          </cell>
          <cell r="E385">
            <v>280.50000000000006</v>
          </cell>
          <cell r="F385">
            <v>280.50000000000006</v>
          </cell>
        </row>
        <row r="386">
          <cell r="H386">
            <v>207700</v>
          </cell>
          <cell r="I386">
            <v>194300</v>
          </cell>
          <cell r="J386">
            <v>207700</v>
          </cell>
        </row>
        <row r="387">
          <cell r="H387">
            <v>62000</v>
          </cell>
          <cell r="I387">
            <v>58000</v>
          </cell>
          <cell r="J387">
            <v>62000</v>
          </cell>
        </row>
      </sheetData>
      <sheetData sheetId="17" refreshError="1">
        <row r="2">
          <cell r="C2" t="str">
            <v>Pricing Case: Strip (5/29/12)</v>
          </cell>
        </row>
        <row r="3">
          <cell r="C3" t="str">
            <v>Oil Production</v>
          </cell>
          <cell r="E3" t="str">
            <v>D36</v>
          </cell>
          <cell r="F3" t="str">
            <v>E36</v>
          </cell>
          <cell r="G3" t="str">
            <v>F36</v>
          </cell>
          <cell r="H3" t="str">
            <v>G36</v>
          </cell>
          <cell r="I3" t="str">
            <v>H36</v>
          </cell>
          <cell r="J3" t="str">
            <v>I36</v>
          </cell>
          <cell r="K3" t="str">
            <v>J36</v>
          </cell>
          <cell r="L3" t="str">
            <v>K36</v>
          </cell>
          <cell r="M3" t="str">
            <v>L36</v>
          </cell>
          <cell r="N3" t="str">
            <v>M36</v>
          </cell>
          <cell r="O3" t="str">
            <v>N36</v>
          </cell>
          <cell r="P3" t="str">
            <v>O36</v>
          </cell>
          <cell r="Q3" t="str">
            <v>P36</v>
          </cell>
          <cell r="R3" t="str">
            <v>Q36</v>
          </cell>
          <cell r="S3" t="str">
            <v>R36</v>
          </cell>
          <cell r="T3" t="str">
            <v>S36</v>
          </cell>
          <cell r="U3" t="str">
            <v>T36</v>
          </cell>
          <cell r="V3" t="str">
            <v>U36</v>
          </cell>
          <cell r="W3" t="str">
            <v>V36</v>
          </cell>
          <cell r="X3" t="str">
            <v>W36</v>
          </cell>
          <cell r="Y3" t="str">
            <v>X36</v>
          </cell>
          <cell r="Z3" t="str">
            <v>Y36</v>
          </cell>
          <cell r="AA3" t="str">
            <v>Z36</v>
          </cell>
          <cell r="AB3" t="str">
            <v>AA36</v>
          </cell>
          <cell r="AC3" t="str">
            <v>AB36</v>
          </cell>
          <cell r="AD3" t="str">
            <v>AC36</v>
          </cell>
          <cell r="AE3" t="str">
            <v>AD36</v>
          </cell>
          <cell r="AF3" t="str">
            <v>AE36</v>
          </cell>
          <cell r="AG3" t="str">
            <v>AF36</v>
          </cell>
          <cell r="AH3" t="str">
            <v>AG36</v>
          </cell>
          <cell r="AI3" t="str">
            <v>AH36</v>
          </cell>
          <cell r="AJ3" t="str">
            <v>AI36</v>
          </cell>
          <cell r="AK3" t="str">
            <v>AJ36</v>
          </cell>
          <cell r="AL3" t="str">
            <v>AK36</v>
          </cell>
          <cell r="AM3" t="str">
            <v>AL36</v>
          </cell>
          <cell r="AN3" t="str">
            <v>AM36</v>
          </cell>
          <cell r="AO3" t="str">
            <v>AN36</v>
          </cell>
          <cell r="AP3" t="str">
            <v>AO36</v>
          </cell>
          <cell r="AQ3" t="str">
            <v>AP36</v>
          </cell>
          <cell r="AR3" t="str">
            <v>AQ36</v>
          </cell>
          <cell r="AS3" t="str">
            <v>AR36</v>
          </cell>
          <cell r="AT3" t="str">
            <v>AS36</v>
          </cell>
          <cell r="AU3" t="str">
            <v>AT36</v>
          </cell>
          <cell r="AV3" t="str">
            <v>AU36</v>
          </cell>
          <cell r="AW3" t="str">
            <v>AV36</v>
          </cell>
          <cell r="AX3" t="str">
            <v>AW36</v>
          </cell>
          <cell r="AY3" t="str">
            <v>AX36</v>
          </cell>
          <cell r="AZ3" t="str">
            <v>AY36</v>
          </cell>
          <cell r="BA3" t="str">
            <v>AZ36</v>
          </cell>
          <cell r="BB3" t="str">
            <v>BA36</v>
          </cell>
          <cell r="BC3" t="str">
            <v>BB36</v>
          </cell>
          <cell r="BD3" t="str">
            <v>BC36</v>
          </cell>
          <cell r="BE3" t="str">
            <v>BD36</v>
          </cell>
          <cell r="BF3" t="str">
            <v>BE36</v>
          </cell>
          <cell r="BG3" t="str">
            <v>BF36</v>
          </cell>
          <cell r="BH3" t="str">
            <v>BG36</v>
          </cell>
          <cell r="BI3" t="str">
            <v>BH36</v>
          </cell>
          <cell r="BJ3" t="str">
            <v>BI36</v>
          </cell>
          <cell r="BK3" t="str">
            <v>BJ36</v>
          </cell>
          <cell r="BL3" t="str">
            <v>BK36</v>
          </cell>
        </row>
        <row r="4">
          <cell r="C4" t="str">
            <v>Gas Production</v>
          </cell>
          <cell r="E4" t="str">
            <v>D37</v>
          </cell>
          <cell r="F4" t="str">
            <v>E37</v>
          </cell>
          <cell r="G4" t="str">
            <v>F37</v>
          </cell>
          <cell r="H4" t="str">
            <v>G37</v>
          </cell>
          <cell r="I4" t="str">
            <v>H37</v>
          </cell>
          <cell r="J4" t="str">
            <v>I37</v>
          </cell>
          <cell r="K4" t="str">
            <v>J37</v>
          </cell>
          <cell r="L4" t="str">
            <v>K37</v>
          </cell>
          <cell r="M4" t="str">
            <v>L37</v>
          </cell>
          <cell r="N4" t="str">
            <v>M37</v>
          </cell>
          <cell r="O4" t="str">
            <v>N37</v>
          </cell>
          <cell r="P4" t="str">
            <v>O37</v>
          </cell>
          <cell r="Q4" t="str">
            <v>P37</v>
          </cell>
          <cell r="R4" t="str">
            <v>Q37</v>
          </cell>
          <cell r="S4" t="str">
            <v>R37</v>
          </cell>
          <cell r="T4" t="str">
            <v>S37</v>
          </cell>
          <cell r="U4" t="str">
            <v>T37</v>
          </cell>
          <cell r="V4" t="str">
            <v>U37</v>
          </cell>
          <cell r="W4" t="str">
            <v>V37</v>
          </cell>
          <cell r="X4" t="str">
            <v>W37</v>
          </cell>
          <cell r="Y4" t="str">
            <v>X37</v>
          </cell>
          <cell r="Z4" t="str">
            <v>Y37</v>
          </cell>
          <cell r="AA4" t="str">
            <v>Z37</v>
          </cell>
          <cell r="AB4" t="str">
            <v>AA37</v>
          </cell>
          <cell r="AC4" t="str">
            <v>AB37</v>
          </cell>
          <cell r="AD4" t="str">
            <v>AC37</v>
          </cell>
          <cell r="AE4" t="str">
            <v>AD37</v>
          </cell>
          <cell r="AF4" t="str">
            <v>AE37</v>
          </cell>
          <cell r="AG4" t="str">
            <v>AF37</v>
          </cell>
          <cell r="AH4" t="str">
            <v>AG37</v>
          </cell>
          <cell r="AI4" t="str">
            <v>AH37</v>
          </cell>
          <cell r="AJ4" t="str">
            <v>AI37</v>
          </cell>
          <cell r="AK4" t="str">
            <v>AJ37</v>
          </cell>
          <cell r="AL4" t="str">
            <v>AK37</v>
          </cell>
          <cell r="AM4" t="str">
            <v>AL37</v>
          </cell>
          <cell r="AN4" t="str">
            <v>AM37</v>
          </cell>
          <cell r="AO4" t="str">
            <v>AN37</v>
          </cell>
          <cell r="AP4" t="str">
            <v>AO37</v>
          </cell>
          <cell r="AQ4" t="str">
            <v>AP37</v>
          </cell>
          <cell r="AR4" t="str">
            <v>AQ37</v>
          </cell>
          <cell r="AS4" t="str">
            <v>AR37</v>
          </cell>
          <cell r="AT4" t="str">
            <v>AS37</v>
          </cell>
          <cell r="AU4" t="str">
            <v>AT37</v>
          </cell>
          <cell r="AV4" t="str">
            <v>AU37</v>
          </cell>
          <cell r="AW4" t="str">
            <v>AV37</v>
          </cell>
          <cell r="AX4" t="str">
            <v>AW37</v>
          </cell>
          <cell r="AY4" t="str">
            <v>AX37</v>
          </cell>
          <cell r="AZ4" t="str">
            <v>AY37</v>
          </cell>
          <cell r="BA4" t="str">
            <v>AZ37</v>
          </cell>
          <cell r="BB4" t="str">
            <v>BA37</v>
          </cell>
          <cell r="BC4" t="str">
            <v>BB37</v>
          </cell>
          <cell r="BD4" t="str">
            <v>BC37</v>
          </cell>
          <cell r="BE4" t="str">
            <v>BD37</v>
          </cell>
          <cell r="BF4" t="str">
            <v>BE37</v>
          </cell>
          <cell r="BG4" t="str">
            <v>BF37</v>
          </cell>
          <cell r="BH4" t="str">
            <v>BG37</v>
          </cell>
          <cell r="BI4" t="str">
            <v>BH37</v>
          </cell>
          <cell r="BJ4" t="str">
            <v>BI37</v>
          </cell>
          <cell r="BK4" t="str">
            <v>BJ37</v>
          </cell>
          <cell r="BL4" t="str">
            <v>BK37</v>
          </cell>
        </row>
        <row r="5">
          <cell r="C5" t="str">
            <v>NGL Production</v>
          </cell>
          <cell r="E5" t="str">
            <v>D38</v>
          </cell>
          <cell r="F5" t="str">
            <v>E38</v>
          </cell>
          <cell r="G5" t="str">
            <v>F38</v>
          </cell>
          <cell r="H5" t="str">
            <v>G38</v>
          </cell>
          <cell r="I5" t="str">
            <v>H38</v>
          </cell>
          <cell r="J5" t="str">
            <v>I38</v>
          </cell>
          <cell r="K5" t="str">
            <v>J38</v>
          </cell>
          <cell r="L5" t="str">
            <v>K38</v>
          </cell>
          <cell r="M5" t="str">
            <v>L38</v>
          </cell>
          <cell r="N5" t="str">
            <v>M38</v>
          </cell>
          <cell r="O5" t="str">
            <v>N38</v>
          </cell>
          <cell r="P5" t="str">
            <v>O38</v>
          </cell>
          <cell r="Q5" t="str">
            <v>P38</v>
          </cell>
          <cell r="R5" t="str">
            <v>Q38</v>
          </cell>
          <cell r="S5" t="str">
            <v>R38</v>
          </cell>
          <cell r="T5" t="str">
            <v>S38</v>
          </cell>
          <cell r="U5" t="str">
            <v>T38</v>
          </cell>
          <cell r="V5" t="str">
            <v>U38</v>
          </cell>
          <cell r="W5" t="str">
            <v>V38</v>
          </cell>
          <cell r="X5" t="str">
            <v>W38</v>
          </cell>
          <cell r="Y5" t="str">
            <v>X38</v>
          </cell>
          <cell r="Z5" t="str">
            <v>Y38</v>
          </cell>
          <cell r="AA5" t="str">
            <v>Z38</v>
          </cell>
          <cell r="AB5" t="str">
            <v>AA38</v>
          </cell>
          <cell r="AC5" t="str">
            <v>AB38</v>
          </cell>
          <cell r="AD5" t="str">
            <v>AC38</v>
          </cell>
          <cell r="AE5" t="str">
            <v>AD38</v>
          </cell>
          <cell r="AF5" t="str">
            <v>AE38</v>
          </cell>
          <cell r="AG5" t="str">
            <v>AF38</v>
          </cell>
          <cell r="AH5" t="str">
            <v>AG38</v>
          </cell>
          <cell r="AI5" t="str">
            <v>AH38</v>
          </cell>
          <cell r="AJ5" t="str">
            <v>AI38</v>
          </cell>
          <cell r="AK5" t="str">
            <v>AJ38</v>
          </cell>
          <cell r="AL5" t="str">
            <v>AK38</v>
          </cell>
          <cell r="AM5" t="str">
            <v>AL38</v>
          </cell>
          <cell r="AN5" t="str">
            <v>AM38</v>
          </cell>
          <cell r="AO5" t="str">
            <v>AN38</v>
          </cell>
          <cell r="AP5" t="str">
            <v>AO38</v>
          </cell>
          <cell r="AQ5" t="str">
            <v>AP38</v>
          </cell>
          <cell r="AR5" t="str">
            <v>AQ38</v>
          </cell>
          <cell r="AS5" t="str">
            <v>AR38</v>
          </cell>
          <cell r="AT5" t="str">
            <v>AS38</v>
          </cell>
          <cell r="AU5" t="str">
            <v>AT38</v>
          </cell>
          <cell r="AV5" t="str">
            <v>AU38</v>
          </cell>
          <cell r="AW5" t="str">
            <v>AV38</v>
          </cell>
          <cell r="AX5" t="str">
            <v>AW38</v>
          </cell>
          <cell r="AY5" t="str">
            <v>AX38</v>
          </cell>
          <cell r="AZ5" t="str">
            <v>AY38</v>
          </cell>
          <cell r="BA5" t="str">
            <v>AZ38</v>
          </cell>
          <cell r="BB5" t="str">
            <v>BA38</v>
          </cell>
          <cell r="BC5" t="str">
            <v>BB38</v>
          </cell>
          <cell r="BD5" t="str">
            <v>BC38</v>
          </cell>
          <cell r="BE5" t="str">
            <v>BD38</v>
          </cell>
          <cell r="BF5" t="str">
            <v>BE38</v>
          </cell>
          <cell r="BG5" t="str">
            <v>BF38</v>
          </cell>
          <cell r="BH5" t="str">
            <v>BG38</v>
          </cell>
          <cell r="BI5" t="str">
            <v>BH38</v>
          </cell>
          <cell r="BJ5" t="str">
            <v>BI38</v>
          </cell>
          <cell r="BK5" t="str">
            <v>BJ38</v>
          </cell>
          <cell r="BL5" t="str">
            <v>BK38</v>
          </cell>
        </row>
        <row r="6">
          <cell r="C6" t="str">
            <v>Oil Revenue</v>
          </cell>
          <cell r="E6" t="str">
            <v>D57</v>
          </cell>
          <cell r="F6" t="str">
            <v>E57</v>
          </cell>
          <cell r="G6" t="str">
            <v>F57</v>
          </cell>
          <cell r="H6" t="str">
            <v>G57</v>
          </cell>
          <cell r="I6" t="str">
            <v>H57</v>
          </cell>
          <cell r="J6" t="str">
            <v>I57</v>
          </cell>
          <cell r="K6" t="str">
            <v>J57</v>
          </cell>
          <cell r="L6" t="str">
            <v>K57</v>
          </cell>
          <cell r="M6" t="str">
            <v>L57</v>
          </cell>
          <cell r="N6" t="str">
            <v>M57</v>
          </cell>
          <cell r="O6" t="str">
            <v>N57</v>
          </cell>
          <cell r="P6" t="str">
            <v>O57</v>
          </cell>
          <cell r="Q6" t="str">
            <v>P57</v>
          </cell>
          <cell r="R6" t="str">
            <v>Q57</v>
          </cell>
          <cell r="S6" t="str">
            <v>R57</v>
          </cell>
          <cell r="T6" t="str">
            <v>S57</v>
          </cell>
          <cell r="U6" t="str">
            <v>T57</v>
          </cell>
          <cell r="V6" t="str">
            <v>U57</v>
          </cell>
          <cell r="W6" t="str">
            <v>V57</v>
          </cell>
          <cell r="X6" t="str">
            <v>W57</v>
          </cell>
          <cell r="Y6" t="str">
            <v>X57</v>
          </cell>
          <cell r="Z6" t="str">
            <v>Y57</v>
          </cell>
          <cell r="AA6" t="str">
            <v>Z57</v>
          </cell>
          <cell r="AB6" t="str">
            <v>AA57</v>
          </cell>
          <cell r="AC6" t="str">
            <v>AB57</v>
          </cell>
          <cell r="AD6" t="str">
            <v>AC57</v>
          </cell>
          <cell r="AE6" t="str">
            <v>AD57</v>
          </cell>
          <cell r="AF6" t="str">
            <v>AE57</v>
          </cell>
          <cell r="AG6" t="str">
            <v>AF57</v>
          </cell>
          <cell r="AH6" t="str">
            <v>AG57</v>
          </cell>
          <cell r="AI6" t="str">
            <v>AH57</v>
          </cell>
          <cell r="AJ6" t="str">
            <v>AI57</v>
          </cell>
          <cell r="AK6" t="str">
            <v>AJ57</v>
          </cell>
          <cell r="AL6" t="str">
            <v>AK57</v>
          </cell>
          <cell r="AM6" t="str">
            <v>AL57</v>
          </cell>
          <cell r="AN6" t="str">
            <v>AM57</v>
          </cell>
          <cell r="AO6" t="str">
            <v>AN57</v>
          </cell>
          <cell r="AP6" t="str">
            <v>AO57</v>
          </cell>
          <cell r="AQ6" t="str">
            <v>AP57</v>
          </cell>
          <cell r="AR6" t="str">
            <v>AQ57</v>
          </cell>
          <cell r="AS6" t="str">
            <v>AR57</v>
          </cell>
          <cell r="AT6" t="str">
            <v>AS57</v>
          </cell>
          <cell r="AU6" t="str">
            <v>AT57</v>
          </cell>
          <cell r="AV6" t="str">
            <v>AU57</v>
          </cell>
          <cell r="AW6" t="str">
            <v>AV57</v>
          </cell>
          <cell r="AX6" t="str">
            <v>AW57</v>
          </cell>
          <cell r="AY6" t="str">
            <v>AX57</v>
          </cell>
          <cell r="AZ6" t="str">
            <v>AY57</v>
          </cell>
          <cell r="BA6" t="str">
            <v>AZ57</v>
          </cell>
          <cell r="BB6" t="str">
            <v>BA57</v>
          </cell>
          <cell r="BC6" t="str">
            <v>BB57</v>
          </cell>
          <cell r="BD6" t="str">
            <v>BC57</v>
          </cell>
          <cell r="BE6" t="str">
            <v>BD57</v>
          </cell>
          <cell r="BF6" t="str">
            <v>BE57</v>
          </cell>
          <cell r="BG6" t="str">
            <v>BF57</v>
          </cell>
          <cell r="BH6" t="str">
            <v>BG57</v>
          </cell>
          <cell r="BI6" t="str">
            <v>BH57</v>
          </cell>
          <cell r="BJ6" t="str">
            <v>BI57</v>
          </cell>
          <cell r="BK6" t="str">
            <v>BJ57</v>
          </cell>
          <cell r="BL6" t="str">
            <v>BK57</v>
          </cell>
        </row>
        <row r="7">
          <cell r="C7" t="str">
            <v>Gas Revenue</v>
          </cell>
          <cell r="E7" t="str">
            <v>D58</v>
          </cell>
          <cell r="F7" t="str">
            <v>E58</v>
          </cell>
          <cell r="G7" t="str">
            <v>F58</v>
          </cell>
          <cell r="H7" t="str">
            <v>G58</v>
          </cell>
          <cell r="I7" t="str">
            <v>H58</v>
          </cell>
          <cell r="J7" t="str">
            <v>I58</v>
          </cell>
          <cell r="K7" t="str">
            <v>J58</v>
          </cell>
          <cell r="L7" t="str">
            <v>K58</v>
          </cell>
          <cell r="M7" t="str">
            <v>L58</v>
          </cell>
          <cell r="N7" t="str">
            <v>M58</v>
          </cell>
          <cell r="O7" t="str">
            <v>N58</v>
          </cell>
          <cell r="P7" t="str">
            <v>O58</v>
          </cell>
          <cell r="Q7" t="str">
            <v>P58</v>
          </cell>
          <cell r="R7" t="str">
            <v>Q58</v>
          </cell>
          <cell r="S7" t="str">
            <v>R58</v>
          </cell>
          <cell r="T7" t="str">
            <v>S58</v>
          </cell>
          <cell r="U7" t="str">
            <v>T58</v>
          </cell>
          <cell r="V7" t="str">
            <v>U58</v>
          </cell>
          <cell r="W7" t="str">
            <v>V58</v>
          </cell>
          <cell r="X7" t="str">
            <v>W58</v>
          </cell>
          <cell r="Y7" t="str">
            <v>X58</v>
          </cell>
          <cell r="Z7" t="str">
            <v>Y58</v>
          </cell>
          <cell r="AA7" t="str">
            <v>Z58</v>
          </cell>
          <cell r="AB7" t="str">
            <v>AA58</v>
          </cell>
          <cell r="AC7" t="str">
            <v>AB58</v>
          </cell>
          <cell r="AD7" t="str">
            <v>AC58</v>
          </cell>
          <cell r="AE7" t="str">
            <v>AD58</v>
          </cell>
          <cell r="AF7" t="str">
            <v>AE58</v>
          </cell>
          <cell r="AG7" t="str">
            <v>AF58</v>
          </cell>
          <cell r="AH7" t="str">
            <v>AG58</v>
          </cell>
          <cell r="AI7" t="str">
            <v>AH58</v>
          </cell>
          <cell r="AJ7" t="str">
            <v>AI58</v>
          </cell>
          <cell r="AK7" t="str">
            <v>AJ58</v>
          </cell>
          <cell r="AL7" t="str">
            <v>AK58</v>
          </cell>
          <cell r="AM7" t="str">
            <v>AL58</v>
          </cell>
          <cell r="AN7" t="str">
            <v>AM58</v>
          </cell>
          <cell r="AO7" t="str">
            <v>AN58</v>
          </cell>
          <cell r="AP7" t="str">
            <v>AO58</v>
          </cell>
          <cell r="AQ7" t="str">
            <v>AP58</v>
          </cell>
          <cell r="AR7" t="str">
            <v>AQ58</v>
          </cell>
          <cell r="AS7" t="str">
            <v>AR58</v>
          </cell>
          <cell r="AT7" t="str">
            <v>AS58</v>
          </cell>
          <cell r="AU7" t="str">
            <v>AT58</v>
          </cell>
          <cell r="AV7" t="str">
            <v>AU58</v>
          </cell>
          <cell r="AW7" t="str">
            <v>AV58</v>
          </cell>
          <cell r="AX7" t="str">
            <v>AW58</v>
          </cell>
          <cell r="AY7" t="str">
            <v>AX58</v>
          </cell>
          <cell r="AZ7" t="str">
            <v>AY58</v>
          </cell>
          <cell r="BA7" t="str">
            <v>AZ58</v>
          </cell>
          <cell r="BB7" t="str">
            <v>BA58</v>
          </cell>
          <cell r="BC7" t="str">
            <v>BB58</v>
          </cell>
          <cell r="BD7" t="str">
            <v>BC58</v>
          </cell>
          <cell r="BE7" t="str">
            <v>BD58</v>
          </cell>
          <cell r="BF7" t="str">
            <v>BE58</v>
          </cell>
          <cell r="BG7" t="str">
            <v>BF58</v>
          </cell>
          <cell r="BH7" t="str">
            <v>BG58</v>
          </cell>
          <cell r="BI7" t="str">
            <v>BH58</v>
          </cell>
          <cell r="BJ7" t="str">
            <v>BI58</v>
          </cell>
          <cell r="BK7" t="str">
            <v>BJ58</v>
          </cell>
          <cell r="BL7" t="str">
            <v>BK58</v>
          </cell>
        </row>
        <row r="8">
          <cell r="C8" t="str">
            <v>NGL Revenue</v>
          </cell>
          <cell r="E8" t="str">
            <v>D59</v>
          </cell>
          <cell r="F8" t="str">
            <v>E59</v>
          </cell>
          <cell r="G8" t="str">
            <v>F59</v>
          </cell>
          <cell r="H8" t="str">
            <v>G59</v>
          </cell>
          <cell r="I8" t="str">
            <v>H59</v>
          </cell>
          <cell r="J8" t="str">
            <v>I59</v>
          </cell>
          <cell r="K8" t="str">
            <v>J59</v>
          </cell>
          <cell r="L8" t="str">
            <v>K59</v>
          </cell>
          <cell r="M8" t="str">
            <v>L59</v>
          </cell>
          <cell r="N8" t="str">
            <v>M59</v>
          </cell>
          <cell r="O8" t="str">
            <v>N59</v>
          </cell>
          <cell r="P8" t="str">
            <v>O59</v>
          </cell>
          <cell r="Q8" t="str">
            <v>P59</v>
          </cell>
          <cell r="R8" t="str">
            <v>Q59</v>
          </cell>
          <cell r="S8" t="str">
            <v>R59</v>
          </cell>
          <cell r="T8" t="str">
            <v>S59</v>
          </cell>
          <cell r="U8" t="str">
            <v>T59</v>
          </cell>
          <cell r="V8" t="str">
            <v>U59</v>
          </cell>
          <cell r="W8" t="str">
            <v>V59</v>
          </cell>
          <cell r="X8" t="str">
            <v>W59</v>
          </cell>
          <cell r="Y8" t="str">
            <v>X59</v>
          </cell>
          <cell r="Z8" t="str">
            <v>Y59</v>
          </cell>
          <cell r="AA8" t="str">
            <v>Z59</v>
          </cell>
          <cell r="AB8" t="str">
            <v>AA59</v>
          </cell>
          <cell r="AC8" t="str">
            <v>AB59</v>
          </cell>
          <cell r="AD8" t="str">
            <v>AC59</v>
          </cell>
          <cell r="AE8" t="str">
            <v>AD59</v>
          </cell>
          <cell r="AF8" t="str">
            <v>AE59</v>
          </cell>
          <cell r="AG8" t="str">
            <v>AF59</v>
          </cell>
          <cell r="AH8" t="str">
            <v>AG59</v>
          </cell>
          <cell r="AI8" t="str">
            <v>AH59</v>
          </cell>
          <cell r="AJ8" t="str">
            <v>AI59</v>
          </cell>
          <cell r="AK8" t="str">
            <v>AJ59</v>
          </cell>
          <cell r="AL8" t="str">
            <v>AK59</v>
          </cell>
          <cell r="AM8" t="str">
            <v>AL59</v>
          </cell>
          <cell r="AN8" t="str">
            <v>AM59</v>
          </cell>
          <cell r="AO8" t="str">
            <v>AN59</v>
          </cell>
          <cell r="AP8" t="str">
            <v>AO59</v>
          </cell>
          <cell r="AQ8" t="str">
            <v>AP59</v>
          </cell>
          <cell r="AR8" t="str">
            <v>AQ59</v>
          </cell>
          <cell r="AS8" t="str">
            <v>AR59</v>
          </cell>
          <cell r="AT8" t="str">
            <v>AS59</v>
          </cell>
          <cell r="AU8" t="str">
            <v>AT59</v>
          </cell>
          <cell r="AV8" t="str">
            <v>AU59</v>
          </cell>
          <cell r="AW8" t="str">
            <v>AV59</v>
          </cell>
          <cell r="AX8" t="str">
            <v>AW59</v>
          </cell>
          <cell r="AY8" t="str">
            <v>AX59</v>
          </cell>
          <cell r="AZ8" t="str">
            <v>AY59</v>
          </cell>
          <cell r="BA8" t="str">
            <v>AZ59</v>
          </cell>
          <cell r="BB8" t="str">
            <v>BA59</v>
          </cell>
          <cell r="BC8" t="str">
            <v>BB59</v>
          </cell>
          <cell r="BD8" t="str">
            <v>BC59</v>
          </cell>
          <cell r="BE8" t="str">
            <v>BD59</v>
          </cell>
          <cell r="BF8" t="str">
            <v>BE59</v>
          </cell>
          <cell r="BG8" t="str">
            <v>BF59</v>
          </cell>
          <cell r="BH8" t="str">
            <v>BG59</v>
          </cell>
          <cell r="BI8" t="str">
            <v>BH59</v>
          </cell>
          <cell r="BJ8" t="str">
            <v>BI59</v>
          </cell>
          <cell r="BK8" t="str">
            <v>BJ59</v>
          </cell>
          <cell r="BL8" t="str">
            <v>BK59</v>
          </cell>
        </row>
        <row r="9">
          <cell r="C9" t="str">
            <v>LOE</v>
          </cell>
          <cell r="E9" t="str">
            <v>D66</v>
          </cell>
          <cell r="F9" t="str">
            <v>E66</v>
          </cell>
          <cell r="G9" t="str">
            <v>F66</v>
          </cell>
          <cell r="H9" t="str">
            <v>G66</v>
          </cell>
          <cell r="I9" t="str">
            <v>H66</v>
          </cell>
          <cell r="J9" t="str">
            <v>I66</v>
          </cell>
          <cell r="K9" t="str">
            <v>J66</v>
          </cell>
          <cell r="L9" t="str">
            <v>K66</v>
          </cell>
          <cell r="M9" t="str">
            <v>L66</v>
          </cell>
          <cell r="N9" t="str">
            <v>M66</v>
          </cell>
          <cell r="O9" t="str">
            <v>N66</v>
          </cell>
          <cell r="P9" t="str">
            <v>O66</v>
          </cell>
          <cell r="Q9" t="str">
            <v>P66</v>
          </cell>
          <cell r="R9" t="str">
            <v>Q66</v>
          </cell>
          <cell r="S9" t="str">
            <v>R66</v>
          </cell>
          <cell r="T9" t="str">
            <v>S66</v>
          </cell>
          <cell r="U9" t="str">
            <v>T66</v>
          </cell>
          <cell r="V9" t="str">
            <v>U66</v>
          </cell>
          <cell r="W9" t="str">
            <v>V66</v>
          </cell>
          <cell r="X9" t="str">
            <v>W66</v>
          </cell>
          <cell r="Y9" t="str">
            <v>X66</v>
          </cell>
          <cell r="Z9" t="str">
            <v>Y66</v>
          </cell>
          <cell r="AA9" t="str">
            <v>Z66</v>
          </cell>
          <cell r="AB9" t="str">
            <v>AA66</v>
          </cell>
          <cell r="AC9" t="str">
            <v>AB66</v>
          </cell>
          <cell r="AD9" t="str">
            <v>AC66</v>
          </cell>
          <cell r="AE9" t="str">
            <v>AD66</v>
          </cell>
          <cell r="AF9" t="str">
            <v>AE66</v>
          </cell>
          <cell r="AG9" t="str">
            <v>AF66</v>
          </cell>
          <cell r="AH9" t="str">
            <v>AG66</v>
          </cell>
          <cell r="AI9" t="str">
            <v>AH66</v>
          </cell>
          <cell r="AJ9" t="str">
            <v>AI66</v>
          </cell>
          <cell r="AK9" t="str">
            <v>AJ66</v>
          </cell>
          <cell r="AL9" t="str">
            <v>AK66</v>
          </cell>
          <cell r="AM9" t="str">
            <v>AL66</v>
          </cell>
          <cell r="AN9" t="str">
            <v>AM66</v>
          </cell>
          <cell r="AO9" t="str">
            <v>AN66</v>
          </cell>
          <cell r="AP9" t="str">
            <v>AO66</v>
          </cell>
          <cell r="AQ9" t="str">
            <v>AP66</v>
          </cell>
          <cell r="AR9" t="str">
            <v>AQ66</v>
          </cell>
          <cell r="AS9" t="str">
            <v>AR66</v>
          </cell>
          <cell r="AT9" t="str">
            <v>AS66</v>
          </cell>
          <cell r="AU9" t="str">
            <v>AT66</v>
          </cell>
          <cell r="AV9" t="str">
            <v>AU66</v>
          </cell>
          <cell r="AW9" t="str">
            <v>AV66</v>
          </cell>
          <cell r="AX9" t="str">
            <v>AW66</v>
          </cell>
          <cell r="AY9" t="str">
            <v>AX66</v>
          </cell>
          <cell r="AZ9" t="str">
            <v>AY66</v>
          </cell>
          <cell r="BA9" t="str">
            <v>AZ66</v>
          </cell>
          <cell r="BB9" t="str">
            <v>BA66</v>
          </cell>
          <cell r="BC9" t="str">
            <v>BB66</v>
          </cell>
          <cell r="BD9" t="str">
            <v>BC66</v>
          </cell>
          <cell r="BE9" t="str">
            <v>BD66</v>
          </cell>
          <cell r="BF9" t="str">
            <v>BE66</v>
          </cell>
          <cell r="BG9" t="str">
            <v>BF66</v>
          </cell>
          <cell r="BH9" t="str">
            <v>BG66</v>
          </cell>
          <cell r="BI9" t="str">
            <v>BH66</v>
          </cell>
          <cell r="BJ9" t="str">
            <v>BI66</v>
          </cell>
          <cell r="BK9" t="str">
            <v>BJ66</v>
          </cell>
          <cell r="BL9" t="str">
            <v>BK66</v>
          </cell>
        </row>
        <row r="10">
          <cell r="C10" t="str">
            <v>Ad Val</v>
          </cell>
          <cell r="E10" t="str">
            <v>D78</v>
          </cell>
          <cell r="F10" t="str">
            <v>E78</v>
          </cell>
          <cell r="G10" t="str">
            <v>F78</v>
          </cell>
          <cell r="H10" t="str">
            <v>G78</v>
          </cell>
          <cell r="I10" t="str">
            <v>H78</v>
          </cell>
          <cell r="J10" t="str">
            <v>I78</v>
          </cell>
          <cell r="K10" t="str">
            <v>J78</v>
          </cell>
          <cell r="L10" t="str">
            <v>K78</v>
          </cell>
          <cell r="M10" t="str">
            <v>L78</v>
          </cell>
          <cell r="N10" t="str">
            <v>M78</v>
          </cell>
          <cell r="O10" t="str">
            <v>N78</v>
          </cell>
          <cell r="P10" t="str">
            <v>O78</v>
          </cell>
          <cell r="Q10" t="str">
            <v>P78</v>
          </cell>
          <cell r="R10" t="str">
            <v>Q78</v>
          </cell>
          <cell r="S10" t="str">
            <v>R78</v>
          </cell>
          <cell r="T10" t="str">
            <v>S78</v>
          </cell>
          <cell r="U10" t="str">
            <v>T78</v>
          </cell>
          <cell r="V10" t="str">
            <v>U78</v>
          </cell>
          <cell r="W10" t="str">
            <v>V78</v>
          </cell>
          <cell r="X10" t="str">
            <v>W78</v>
          </cell>
          <cell r="Y10" t="str">
            <v>X78</v>
          </cell>
          <cell r="Z10" t="str">
            <v>Y78</v>
          </cell>
          <cell r="AA10" t="str">
            <v>Z78</v>
          </cell>
          <cell r="AB10" t="str">
            <v>AA78</v>
          </cell>
          <cell r="AC10" t="str">
            <v>AB78</v>
          </cell>
          <cell r="AD10" t="str">
            <v>AC78</v>
          </cell>
          <cell r="AE10" t="str">
            <v>AD78</v>
          </cell>
          <cell r="AF10" t="str">
            <v>AE78</v>
          </cell>
          <cell r="AG10" t="str">
            <v>AF78</v>
          </cell>
          <cell r="AH10" t="str">
            <v>AG78</v>
          </cell>
          <cell r="AI10" t="str">
            <v>AH78</v>
          </cell>
          <cell r="AJ10" t="str">
            <v>AI78</v>
          </cell>
          <cell r="AK10" t="str">
            <v>AJ78</v>
          </cell>
          <cell r="AL10" t="str">
            <v>AK78</v>
          </cell>
          <cell r="AM10" t="str">
            <v>AL78</v>
          </cell>
          <cell r="AN10" t="str">
            <v>AM78</v>
          </cell>
          <cell r="AO10" t="str">
            <v>AN78</v>
          </cell>
          <cell r="AP10" t="str">
            <v>AO78</v>
          </cell>
          <cell r="AQ10" t="str">
            <v>AP78</v>
          </cell>
          <cell r="AR10" t="str">
            <v>AQ78</v>
          </cell>
          <cell r="AS10" t="str">
            <v>AR78</v>
          </cell>
          <cell r="AT10" t="str">
            <v>AS78</v>
          </cell>
          <cell r="AU10" t="str">
            <v>AT78</v>
          </cell>
          <cell r="AV10" t="str">
            <v>AU78</v>
          </cell>
          <cell r="AW10" t="str">
            <v>AV78</v>
          </cell>
          <cell r="AX10" t="str">
            <v>AW78</v>
          </cell>
          <cell r="AY10" t="str">
            <v>AX78</v>
          </cell>
          <cell r="AZ10" t="str">
            <v>AY78</v>
          </cell>
          <cell r="BA10" t="str">
            <v>AZ78</v>
          </cell>
          <cell r="BB10" t="str">
            <v>BA78</v>
          </cell>
          <cell r="BC10" t="str">
            <v>BB78</v>
          </cell>
          <cell r="BD10" t="str">
            <v>BC78</v>
          </cell>
          <cell r="BE10" t="str">
            <v>BD78</v>
          </cell>
          <cell r="BF10" t="str">
            <v>BE78</v>
          </cell>
          <cell r="BG10" t="str">
            <v>BF78</v>
          </cell>
          <cell r="BH10" t="str">
            <v>BG78</v>
          </cell>
          <cell r="BI10" t="str">
            <v>BH78</v>
          </cell>
          <cell r="BJ10" t="str">
            <v>BI78</v>
          </cell>
          <cell r="BK10" t="str">
            <v>BJ78</v>
          </cell>
          <cell r="BL10" t="str">
            <v>BK78</v>
          </cell>
        </row>
        <row r="11">
          <cell r="C11" t="str">
            <v>Water</v>
          </cell>
          <cell r="E11" t="str">
            <v>D70</v>
          </cell>
          <cell r="F11" t="str">
            <v>E70</v>
          </cell>
          <cell r="G11" t="str">
            <v>F70</v>
          </cell>
          <cell r="H11" t="str">
            <v>G70</v>
          </cell>
          <cell r="I11" t="str">
            <v>H70</v>
          </cell>
          <cell r="J11" t="str">
            <v>I70</v>
          </cell>
          <cell r="K11" t="str">
            <v>J70</v>
          </cell>
          <cell r="L11" t="str">
            <v>K70</v>
          </cell>
          <cell r="M11" t="str">
            <v>L70</v>
          </cell>
          <cell r="N11" t="str">
            <v>M70</v>
          </cell>
          <cell r="O11" t="str">
            <v>N70</v>
          </cell>
          <cell r="P11" t="str">
            <v>O70</v>
          </cell>
          <cell r="Q11" t="str">
            <v>P70</v>
          </cell>
          <cell r="R11" t="str">
            <v>Q70</v>
          </cell>
          <cell r="S11" t="str">
            <v>R70</v>
          </cell>
          <cell r="T11" t="str">
            <v>S70</v>
          </cell>
          <cell r="U11" t="str">
            <v>T70</v>
          </cell>
          <cell r="V11" t="str">
            <v>U70</v>
          </cell>
          <cell r="W11" t="str">
            <v>V70</v>
          </cell>
          <cell r="X11" t="str">
            <v>W70</v>
          </cell>
          <cell r="Y11" t="str">
            <v>X70</v>
          </cell>
          <cell r="Z11" t="str">
            <v>Y70</v>
          </cell>
          <cell r="AA11" t="str">
            <v>Z70</v>
          </cell>
          <cell r="AB11" t="str">
            <v>AA70</v>
          </cell>
          <cell r="AC11" t="str">
            <v>AB70</v>
          </cell>
          <cell r="AD11" t="str">
            <v>AC70</v>
          </cell>
          <cell r="AE11" t="str">
            <v>AD70</v>
          </cell>
          <cell r="AF11" t="str">
            <v>AE70</v>
          </cell>
          <cell r="AG11" t="str">
            <v>AF70</v>
          </cell>
          <cell r="AH11" t="str">
            <v>AG70</v>
          </cell>
          <cell r="AI11" t="str">
            <v>AH70</v>
          </cell>
          <cell r="AJ11" t="str">
            <v>AI70</v>
          </cell>
          <cell r="AK11" t="str">
            <v>AJ70</v>
          </cell>
          <cell r="AL11" t="str">
            <v>AK70</v>
          </cell>
          <cell r="AM11" t="str">
            <v>AL70</v>
          </cell>
          <cell r="AN11" t="str">
            <v>AM70</v>
          </cell>
          <cell r="AO11" t="str">
            <v>AN70</v>
          </cell>
          <cell r="AP11" t="str">
            <v>AO70</v>
          </cell>
          <cell r="AQ11" t="str">
            <v>AP70</v>
          </cell>
          <cell r="AR11" t="str">
            <v>AQ70</v>
          </cell>
          <cell r="AS11" t="str">
            <v>AR70</v>
          </cell>
          <cell r="AT11" t="str">
            <v>AS70</v>
          </cell>
          <cell r="AU11" t="str">
            <v>AT70</v>
          </cell>
          <cell r="AV11" t="str">
            <v>AU70</v>
          </cell>
          <cell r="AW11" t="str">
            <v>AV70</v>
          </cell>
          <cell r="AX11" t="str">
            <v>AW70</v>
          </cell>
          <cell r="AY11" t="str">
            <v>AX70</v>
          </cell>
          <cell r="AZ11" t="str">
            <v>AY70</v>
          </cell>
          <cell r="BA11" t="str">
            <v>AZ70</v>
          </cell>
          <cell r="BB11" t="str">
            <v>BA70</v>
          </cell>
          <cell r="BC11" t="str">
            <v>BB70</v>
          </cell>
          <cell r="BD11" t="str">
            <v>BC70</v>
          </cell>
          <cell r="BE11" t="str">
            <v>BD70</v>
          </cell>
          <cell r="BF11" t="str">
            <v>BE70</v>
          </cell>
          <cell r="BG11" t="str">
            <v>BF70</v>
          </cell>
          <cell r="BH11" t="str">
            <v>BG70</v>
          </cell>
          <cell r="BI11" t="str">
            <v>BH70</v>
          </cell>
          <cell r="BJ11" t="str">
            <v>BI70</v>
          </cell>
          <cell r="BK11" t="str">
            <v>BJ70</v>
          </cell>
          <cell r="BL11" t="str">
            <v>BK70</v>
          </cell>
        </row>
        <row r="12">
          <cell r="C12" t="str">
            <v>EBITDAX</v>
          </cell>
          <cell r="E12" t="str">
            <v>D80</v>
          </cell>
          <cell r="F12" t="str">
            <v>E80</v>
          </cell>
          <cell r="G12" t="str">
            <v>F80</v>
          </cell>
          <cell r="H12" t="str">
            <v>G80</v>
          </cell>
          <cell r="I12" t="str">
            <v>H80</v>
          </cell>
          <cell r="J12" t="str">
            <v>I80</v>
          </cell>
          <cell r="K12" t="str">
            <v>J80</v>
          </cell>
          <cell r="L12" t="str">
            <v>K80</v>
          </cell>
          <cell r="M12" t="str">
            <v>L80</v>
          </cell>
          <cell r="N12" t="str">
            <v>M80</v>
          </cell>
          <cell r="O12" t="str">
            <v>N80</v>
          </cell>
          <cell r="P12" t="str">
            <v>O80</v>
          </cell>
          <cell r="Q12" t="str">
            <v>P80</v>
          </cell>
          <cell r="R12" t="str">
            <v>Q80</v>
          </cell>
          <cell r="S12" t="str">
            <v>R80</v>
          </cell>
          <cell r="T12" t="str">
            <v>S80</v>
          </cell>
          <cell r="U12" t="str">
            <v>T80</v>
          </cell>
          <cell r="V12" t="str">
            <v>U80</v>
          </cell>
          <cell r="W12" t="str">
            <v>V80</v>
          </cell>
          <cell r="X12" t="str">
            <v>W80</v>
          </cell>
          <cell r="Y12" t="str">
            <v>X80</v>
          </cell>
          <cell r="Z12" t="str">
            <v>Y80</v>
          </cell>
          <cell r="AA12" t="str">
            <v>Z80</v>
          </cell>
          <cell r="AB12" t="str">
            <v>AA80</v>
          </cell>
          <cell r="AC12" t="str">
            <v>AB80</v>
          </cell>
          <cell r="AD12" t="str">
            <v>AC80</v>
          </cell>
          <cell r="AE12" t="str">
            <v>AD80</v>
          </cell>
          <cell r="AF12" t="str">
            <v>AE80</v>
          </cell>
          <cell r="AG12" t="str">
            <v>AF80</v>
          </cell>
          <cell r="AH12" t="str">
            <v>AG80</v>
          </cell>
          <cell r="AI12" t="str">
            <v>AH80</v>
          </cell>
          <cell r="AJ12" t="str">
            <v>AI80</v>
          </cell>
          <cell r="AK12" t="str">
            <v>AJ80</v>
          </cell>
          <cell r="AL12" t="str">
            <v>AK80</v>
          </cell>
          <cell r="AM12" t="str">
            <v>AL80</v>
          </cell>
          <cell r="AN12" t="str">
            <v>AM80</v>
          </cell>
          <cell r="AO12" t="str">
            <v>AN80</v>
          </cell>
          <cell r="AP12" t="str">
            <v>AO80</v>
          </cell>
          <cell r="AQ12" t="str">
            <v>AP80</v>
          </cell>
          <cell r="AR12" t="str">
            <v>AQ80</v>
          </cell>
          <cell r="AS12" t="str">
            <v>AR80</v>
          </cell>
          <cell r="AT12" t="str">
            <v>AS80</v>
          </cell>
          <cell r="AU12" t="str">
            <v>AT80</v>
          </cell>
          <cell r="AV12" t="str">
            <v>AU80</v>
          </cell>
          <cell r="AW12" t="str">
            <v>AV80</v>
          </cell>
          <cell r="AX12" t="str">
            <v>AW80</v>
          </cell>
          <cell r="AY12" t="str">
            <v>AX80</v>
          </cell>
          <cell r="AZ12" t="str">
            <v>AY80</v>
          </cell>
          <cell r="BA12" t="str">
            <v>AZ80</v>
          </cell>
          <cell r="BB12" t="str">
            <v>BA80</v>
          </cell>
          <cell r="BC12" t="str">
            <v>BB80</v>
          </cell>
          <cell r="BD12" t="str">
            <v>BC80</v>
          </cell>
          <cell r="BE12" t="str">
            <v>BD80</v>
          </cell>
          <cell r="BF12" t="str">
            <v>BE80</v>
          </cell>
          <cell r="BG12" t="str">
            <v>BF80</v>
          </cell>
          <cell r="BH12" t="str">
            <v>BG80</v>
          </cell>
          <cell r="BI12" t="str">
            <v>BH80</v>
          </cell>
          <cell r="BJ12" t="str">
            <v>BI80</v>
          </cell>
          <cell r="BK12" t="str">
            <v>BJ80</v>
          </cell>
          <cell r="BL12" t="str">
            <v>BK80</v>
          </cell>
        </row>
        <row r="13">
          <cell r="C13" t="str">
            <v>Drilling Capex</v>
          </cell>
          <cell r="E13" t="str">
            <v>D85</v>
          </cell>
          <cell r="F13" t="str">
            <v>E85</v>
          </cell>
          <cell r="G13" t="str">
            <v>F85</v>
          </cell>
          <cell r="H13" t="str">
            <v>G85</v>
          </cell>
          <cell r="I13" t="str">
            <v>H85</v>
          </cell>
          <cell r="J13" t="str">
            <v>I85</v>
          </cell>
          <cell r="K13" t="str">
            <v>J85</v>
          </cell>
          <cell r="L13" t="str">
            <v>K85</v>
          </cell>
          <cell r="M13" t="str">
            <v>L85</v>
          </cell>
          <cell r="N13" t="str">
            <v>M85</v>
          </cell>
          <cell r="O13" t="str">
            <v>N85</v>
          </cell>
          <cell r="P13" t="str">
            <v>O85</v>
          </cell>
          <cell r="Q13" t="str">
            <v>P85</v>
          </cell>
          <cell r="R13" t="str">
            <v>Q85</v>
          </cell>
          <cell r="S13" t="str">
            <v>R85</v>
          </cell>
          <cell r="T13" t="str">
            <v>S85</v>
          </cell>
          <cell r="U13" t="str">
            <v>T85</v>
          </cell>
          <cell r="V13" t="str">
            <v>U85</v>
          </cell>
          <cell r="W13" t="str">
            <v>V85</v>
          </cell>
          <cell r="X13" t="str">
            <v>W85</v>
          </cell>
          <cell r="Y13" t="str">
            <v>X85</v>
          </cell>
          <cell r="Z13" t="str">
            <v>Y85</v>
          </cell>
          <cell r="AA13" t="str">
            <v>Z85</v>
          </cell>
          <cell r="AB13" t="str">
            <v>AA85</v>
          </cell>
          <cell r="AC13" t="str">
            <v>AB85</v>
          </cell>
          <cell r="AD13" t="str">
            <v>AC85</v>
          </cell>
          <cell r="AE13" t="str">
            <v>AD85</v>
          </cell>
          <cell r="AF13" t="str">
            <v>AE85</v>
          </cell>
          <cell r="AG13" t="str">
            <v>AF85</v>
          </cell>
          <cell r="AH13" t="str">
            <v>AG85</v>
          </cell>
          <cell r="AI13" t="str">
            <v>AH85</v>
          </cell>
          <cell r="AJ13" t="str">
            <v>AI85</v>
          </cell>
          <cell r="AK13" t="str">
            <v>AJ85</v>
          </cell>
          <cell r="AL13" t="str">
            <v>AK85</v>
          </cell>
          <cell r="AM13" t="str">
            <v>AL85</v>
          </cell>
          <cell r="AN13" t="str">
            <v>AM85</v>
          </cell>
          <cell r="AO13" t="str">
            <v>AN85</v>
          </cell>
          <cell r="AP13" t="str">
            <v>AO85</v>
          </cell>
          <cell r="AQ13" t="str">
            <v>AP85</v>
          </cell>
          <cell r="AR13" t="str">
            <v>AQ85</v>
          </cell>
          <cell r="AS13" t="str">
            <v>AR85</v>
          </cell>
          <cell r="AT13" t="str">
            <v>AS85</v>
          </cell>
          <cell r="AU13" t="str">
            <v>AT85</v>
          </cell>
          <cell r="AV13" t="str">
            <v>AU85</v>
          </cell>
          <cell r="AW13" t="str">
            <v>AV85</v>
          </cell>
          <cell r="AX13" t="str">
            <v>AW85</v>
          </cell>
          <cell r="AY13" t="str">
            <v>AX85</v>
          </cell>
          <cell r="AZ13" t="str">
            <v>AY85</v>
          </cell>
          <cell r="BA13" t="str">
            <v>AZ85</v>
          </cell>
          <cell r="BB13" t="str">
            <v>BA85</v>
          </cell>
          <cell r="BC13" t="str">
            <v>BB85</v>
          </cell>
          <cell r="BD13" t="str">
            <v>BC85</v>
          </cell>
          <cell r="BE13" t="str">
            <v>BD85</v>
          </cell>
          <cell r="BF13" t="str">
            <v>BE85</v>
          </cell>
          <cell r="BG13" t="str">
            <v>BF85</v>
          </cell>
          <cell r="BH13" t="str">
            <v>BG85</v>
          </cell>
          <cell r="BI13" t="str">
            <v>BH85</v>
          </cell>
          <cell r="BJ13" t="str">
            <v>BI85</v>
          </cell>
          <cell r="BK13" t="str">
            <v>BJ85</v>
          </cell>
          <cell r="BL13" t="str">
            <v>BK85</v>
          </cell>
        </row>
        <row r="14">
          <cell r="C14" t="str">
            <v>Completion Capex</v>
          </cell>
          <cell r="E14" t="str">
            <v>D90</v>
          </cell>
          <cell r="F14" t="str">
            <v>E90</v>
          </cell>
          <cell r="G14" t="str">
            <v>F90</v>
          </cell>
          <cell r="H14" t="str">
            <v>G90</v>
          </cell>
          <cell r="I14" t="str">
            <v>H90</v>
          </cell>
          <cell r="J14" t="str">
            <v>I90</v>
          </cell>
          <cell r="K14" t="str">
            <v>J90</v>
          </cell>
          <cell r="L14" t="str">
            <v>K90</v>
          </cell>
          <cell r="M14" t="str">
            <v>L90</v>
          </cell>
          <cell r="N14" t="str">
            <v>M90</v>
          </cell>
          <cell r="O14" t="str">
            <v>N90</v>
          </cell>
          <cell r="P14" t="str">
            <v>O90</v>
          </cell>
          <cell r="Q14" t="str">
            <v>P90</v>
          </cell>
          <cell r="R14" t="str">
            <v>Q90</v>
          </cell>
          <cell r="S14" t="str">
            <v>R90</v>
          </cell>
          <cell r="T14" t="str">
            <v>S90</v>
          </cell>
          <cell r="U14" t="str">
            <v>T90</v>
          </cell>
          <cell r="V14" t="str">
            <v>U90</v>
          </cell>
          <cell r="W14" t="str">
            <v>V90</v>
          </cell>
          <cell r="X14" t="str">
            <v>W90</v>
          </cell>
          <cell r="Y14" t="str">
            <v>X90</v>
          </cell>
          <cell r="Z14" t="str">
            <v>Y90</v>
          </cell>
          <cell r="AA14" t="str">
            <v>Z90</v>
          </cell>
          <cell r="AB14" t="str">
            <v>AA90</v>
          </cell>
          <cell r="AC14" t="str">
            <v>AB90</v>
          </cell>
          <cell r="AD14" t="str">
            <v>AC90</v>
          </cell>
          <cell r="AE14" t="str">
            <v>AD90</v>
          </cell>
          <cell r="AF14" t="str">
            <v>AE90</v>
          </cell>
          <cell r="AG14" t="str">
            <v>AF90</v>
          </cell>
          <cell r="AH14" t="str">
            <v>AG90</v>
          </cell>
          <cell r="AI14" t="str">
            <v>AH90</v>
          </cell>
          <cell r="AJ14" t="str">
            <v>AI90</v>
          </cell>
          <cell r="AK14" t="str">
            <v>AJ90</v>
          </cell>
          <cell r="AL14" t="str">
            <v>AK90</v>
          </cell>
          <cell r="AM14" t="str">
            <v>AL90</v>
          </cell>
          <cell r="AN14" t="str">
            <v>AM90</v>
          </cell>
          <cell r="AO14" t="str">
            <v>AN90</v>
          </cell>
          <cell r="AP14" t="str">
            <v>AO90</v>
          </cell>
          <cell r="AQ14" t="str">
            <v>AP90</v>
          </cell>
          <cell r="AR14" t="str">
            <v>AQ90</v>
          </cell>
          <cell r="AS14" t="str">
            <v>AR90</v>
          </cell>
          <cell r="AT14" t="str">
            <v>AS90</v>
          </cell>
          <cell r="AU14" t="str">
            <v>AT90</v>
          </cell>
          <cell r="AV14" t="str">
            <v>AU90</v>
          </cell>
          <cell r="AW14" t="str">
            <v>AV90</v>
          </cell>
          <cell r="AX14" t="str">
            <v>AW90</v>
          </cell>
          <cell r="AY14" t="str">
            <v>AX90</v>
          </cell>
          <cell r="AZ14" t="str">
            <v>AY90</v>
          </cell>
          <cell r="BA14" t="str">
            <v>AZ90</v>
          </cell>
          <cell r="BB14" t="str">
            <v>BA90</v>
          </cell>
          <cell r="BC14" t="str">
            <v>BB90</v>
          </cell>
          <cell r="BD14" t="str">
            <v>BC90</v>
          </cell>
          <cell r="BE14" t="str">
            <v>BD90</v>
          </cell>
          <cell r="BF14" t="str">
            <v>BE90</v>
          </cell>
          <cell r="BG14" t="str">
            <v>BF90</v>
          </cell>
          <cell r="BH14" t="str">
            <v>BG90</v>
          </cell>
          <cell r="BI14" t="str">
            <v>BH90</v>
          </cell>
          <cell r="BJ14" t="str">
            <v>BI90</v>
          </cell>
          <cell r="BK14" t="str">
            <v>BJ90</v>
          </cell>
          <cell r="BL14" t="str">
            <v>BK90</v>
          </cell>
        </row>
        <row r="15">
          <cell r="C15" t="str">
            <v>Oil Reserve Adds</v>
          </cell>
          <cell r="E15" t="str">
            <v>D116</v>
          </cell>
          <cell r="F15" t="str">
            <v>E116</v>
          </cell>
          <cell r="G15" t="str">
            <v>F116</v>
          </cell>
          <cell r="H15" t="str">
            <v>G116</v>
          </cell>
          <cell r="I15" t="str">
            <v>H116</v>
          </cell>
          <cell r="J15" t="str">
            <v>I116</v>
          </cell>
          <cell r="K15" t="str">
            <v>J116</v>
          </cell>
          <cell r="L15" t="str">
            <v>K116</v>
          </cell>
          <cell r="M15" t="str">
            <v>L116</v>
          </cell>
          <cell r="N15" t="str">
            <v>M116</v>
          </cell>
          <cell r="O15" t="str">
            <v>N116</v>
          </cell>
          <cell r="P15" t="str">
            <v>O116</v>
          </cell>
          <cell r="Q15" t="str">
            <v>P116</v>
          </cell>
          <cell r="R15" t="str">
            <v>Q116</v>
          </cell>
          <cell r="S15" t="str">
            <v>R116</v>
          </cell>
          <cell r="T15" t="str">
            <v>S116</v>
          </cell>
          <cell r="U15" t="str">
            <v>T116</v>
          </cell>
          <cell r="V15" t="str">
            <v>U116</v>
          </cell>
          <cell r="W15" t="str">
            <v>V116</v>
          </cell>
          <cell r="X15" t="str">
            <v>W116</v>
          </cell>
          <cell r="Y15" t="str">
            <v>X116</v>
          </cell>
          <cell r="Z15" t="str">
            <v>Y116</v>
          </cell>
          <cell r="AA15" t="str">
            <v>Z116</v>
          </cell>
          <cell r="AB15" t="str">
            <v>AA116</v>
          </cell>
          <cell r="AC15" t="str">
            <v>AB116</v>
          </cell>
          <cell r="AD15" t="str">
            <v>AC116</v>
          </cell>
          <cell r="AE15" t="str">
            <v>AD116</v>
          </cell>
          <cell r="AF15" t="str">
            <v>AE116</v>
          </cell>
          <cell r="AG15" t="str">
            <v>AF116</v>
          </cell>
          <cell r="AH15" t="str">
            <v>AG116</v>
          </cell>
          <cell r="AI15" t="str">
            <v>AH116</v>
          </cell>
          <cell r="AJ15" t="str">
            <v>AI116</v>
          </cell>
          <cell r="AK15" t="str">
            <v>AJ116</v>
          </cell>
          <cell r="AL15" t="str">
            <v>AK116</v>
          </cell>
          <cell r="AM15" t="str">
            <v>AL116</v>
          </cell>
          <cell r="AN15" t="str">
            <v>AM116</v>
          </cell>
          <cell r="AO15" t="str">
            <v>AN116</v>
          </cell>
          <cell r="AP15" t="str">
            <v>AO116</v>
          </cell>
          <cell r="AQ15" t="str">
            <v>AP116</v>
          </cell>
          <cell r="AR15" t="str">
            <v>AQ116</v>
          </cell>
          <cell r="AS15" t="str">
            <v>AR116</v>
          </cell>
          <cell r="AT15" t="str">
            <v>AS116</v>
          </cell>
          <cell r="AU15" t="str">
            <v>AT116</v>
          </cell>
          <cell r="AV15" t="str">
            <v>AU116</v>
          </cell>
          <cell r="AW15" t="str">
            <v>AV116</v>
          </cell>
          <cell r="AX15" t="str">
            <v>AW116</v>
          </cell>
          <cell r="AY15" t="str">
            <v>AX116</v>
          </cell>
          <cell r="AZ15" t="str">
            <v>AY116</v>
          </cell>
          <cell r="BA15" t="str">
            <v>AZ116</v>
          </cell>
          <cell r="BB15" t="str">
            <v>BA116</v>
          </cell>
          <cell r="BC15" t="str">
            <v>BB116</v>
          </cell>
          <cell r="BD15" t="str">
            <v>BC116</v>
          </cell>
          <cell r="BE15" t="str">
            <v>BD116</v>
          </cell>
          <cell r="BF15" t="str">
            <v>BE116</v>
          </cell>
          <cell r="BG15" t="str">
            <v>BF116</v>
          </cell>
          <cell r="BH15" t="str">
            <v>BG116</v>
          </cell>
          <cell r="BI15" t="str">
            <v>BH116</v>
          </cell>
          <cell r="BJ15" t="str">
            <v>BI116</v>
          </cell>
          <cell r="BK15" t="str">
            <v>BJ116</v>
          </cell>
          <cell r="BL15" t="str">
            <v>BK116</v>
          </cell>
        </row>
        <row r="16">
          <cell r="C16" t="str">
            <v>Oil Production</v>
          </cell>
          <cell r="E16" t="str">
            <v>D117</v>
          </cell>
          <cell r="F16" t="str">
            <v>E117</v>
          </cell>
          <cell r="G16" t="str">
            <v>F117</v>
          </cell>
          <cell r="H16" t="str">
            <v>G117</v>
          </cell>
          <cell r="I16" t="str">
            <v>H117</v>
          </cell>
          <cell r="J16" t="str">
            <v>I117</v>
          </cell>
          <cell r="K16" t="str">
            <v>J117</v>
          </cell>
          <cell r="L16" t="str">
            <v>K117</v>
          </cell>
          <cell r="M16" t="str">
            <v>L117</v>
          </cell>
          <cell r="N16" t="str">
            <v>M117</v>
          </cell>
          <cell r="O16" t="str">
            <v>N117</v>
          </cell>
          <cell r="P16" t="str">
            <v>O117</v>
          </cell>
          <cell r="Q16" t="str">
            <v>P117</v>
          </cell>
          <cell r="R16" t="str">
            <v>Q117</v>
          </cell>
          <cell r="S16" t="str">
            <v>R117</v>
          </cell>
          <cell r="T16" t="str">
            <v>S117</v>
          </cell>
          <cell r="U16" t="str">
            <v>T117</v>
          </cell>
          <cell r="V16" t="str">
            <v>U117</v>
          </cell>
          <cell r="W16" t="str">
            <v>V117</v>
          </cell>
          <cell r="X16" t="str">
            <v>W117</v>
          </cell>
          <cell r="Y16" t="str">
            <v>X117</v>
          </cell>
          <cell r="Z16" t="str">
            <v>Y117</v>
          </cell>
          <cell r="AA16" t="str">
            <v>Z117</v>
          </cell>
          <cell r="AB16" t="str">
            <v>AA117</v>
          </cell>
          <cell r="AC16" t="str">
            <v>AB117</v>
          </cell>
          <cell r="AD16" t="str">
            <v>AC117</v>
          </cell>
          <cell r="AE16" t="str">
            <v>AD117</v>
          </cell>
          <cell r="AF16" t="str">
            <v>AE117</v>
          </cell>
          <cell r="AG16" t="str">
            <v>AF117</v>
          </cell>
          <cell r="AH16" t="str">
            <v>AG117</v>
          </cell>
          <cell r="AI16" t="str">
            <v>AH117</v>
          </cell>
          <cell r="AJ16" t="str">
            <v>AI117</v>
          </cell>
          <cell r="AK16" t="str">
            <v>AJ117</v>
          </cell>
          <cell r="AL16" t="str">
            <v>AK117</v>
          </cell>
          <cell r="AM16" t="str">
            <v>AL117</v>
          </cell>
          <cell r="AN16" t="str">
            <v>AM117</v>
          </cell>
          <cell r="AO16" t="str">
            <v>AN117</v>
          </cell>
          <cell r="AP16" t="str">
            <v>AO117</v>
          </cell>
          <cell r="AQ16" t="str">
            <v>AP117</v>
          </cell>
          <cell r="AR16" t="str">
            <v>AQ117</v>
          </cell>
          <cell r="AS16" t="str">
            <v>AR117</v>
          </cell>
          <cell r="AT16" t="str">
            <v>AS117</v>
          </cell>
          <cell r="AU16" t="str">
            <v>AT117</v>
          </cell>
          <cell r="AV16" t="str">
            <v>AU117</v>
          </cell>
          <cell r="AW16" t="str">
            <v>AV117</v>
          </cell>
          <cell r="AX16" t="str">
            <v>AW117</v>
          </cell>
          <cell r="AY16" t="str">
            <v>AX117</v>
          </cell>
          <cell r="AZ16" t="str">
            <v>AY117</v>
          </cell>
          <cell r="BA16" t="str">
            <v>AZ117</v>
          </cell>
          <cell r="BB16" t="str">
            <v>BA117</v>
          </cell>
          <cell r="BC16" t="str">
            <v>BB117</v>
          </cell>
          <cell r="BD16" t="str">
            <v>BC117</v>
          </cell>
          <cell r="BE16" t="str">
            <v>BD117</v>
          </cell>
          <cell r="BF16" t="str">
            <v>BE117</v>
          </cell>
          <cell r="BG16" t="str">
            <v>BF117</v>
          </cell>
          <cell r="BH16" t="str">
            <v>BG117</v>
          </cell>
          <cell r="BI16" t="str">
            <v>BH117</v>
          </cell>
          <cell r="BJ16" t="str">
            <v>BI117</v>
          </cell>
          <cell r="BK16" t="str">
            <v>BJ117</v>
          </cell>
          <cell r="BL16" t="str">
            <v>BK117</v>
          </cell>
        </row>
        <row r="17">
          <cell r="C17" t="str">
            <v>Gas Reserves Adds</v>
          </cell>
          <cell r="E17" t="str">
            <v>D122</v>
          </cell>
          <cell r="F17" t="str">
            <v>E122</v>
          </cell>
          <cell r="G17" t="str">
            <v>F122</v>
          </cell>
          <cell r="H17" t="str">
            <v>G122</v>
          </cell>
          <cell r="I17" t="str">
            <v>H122</v>
          </cell>
          <cell r="J17" t="str">
            <v>I122</v>
          </cell>
          <cell r="K17" t="str">
            <v>J122</v>
          </cell>
          <cell r="L17" t="str">
            <v>K122</v>
          </cell>
          <cell r="M17" t="str">
            <v>L122</v>
          </cell>
          <cell r="N17" t="str">
            <v>M122</v>
          </cell>
          <cell r="O17" t="str">
            <v>N122</v>
          </cell>
          <cell r="P17" t="str">
            <v>O122</v>
          </cell>
          <cell r="Q17" t="str">
            <v>P122</v>
          </cell>
          <cell r="R17" t="str">
            <v>Q122</v>
          </cell>
          <cell r="S17" t="str">
            <v>R122</v>
          </cell>
          <cell r="T17" t="str">
            <v>S122</v>
          </cell>
          <cell r="U17" t="str">
            <v>T122</v>
          </cell>
          <cell r="V17" t="str">
            <v>U122</v>
          </cell>
          <cell r="W17" t="str">
            <v>V122</v>
          </cell>
          <cell r="X17" t="str">
            <v>W122</v>
          </cell>
          <cell r="Y17" t="str">
            <v>X122</v>
          </cell>
          <cell r="Z17" t="str">
            <v>Y122</v>
          </cell>
          <cell r="AA17" t="str">
            <v>Z122</v>
          </cell>
          <cell r="AB17" t="str">
            <v>AA122</v>
          </cell>
          <cell r="AC17" t="str">
            <v>AB122</v>
          </cell>
          <cell r="AD17" t="str">
            <v>AC122</v>
          </cell>
          <cell r="AE17" t="str">
            <v>AD122</v>
          </cell>
          <cell r="AF17" t="str">
            <v>AE122</v>
          </cell>
          <cell r="AG17" t="str">
            <v>AF122</v>
          </cell>
          <cell r="AH17" t="str">
            <v>AG122</v>
          </cell>
          <cell r="AI17" t="str">
            <v>AH122</v>
          </cell>
          <cell r="AJ17" t="str">
            <v>AI122</v>
          </cell>
          <cell r="AK17" t="str">
            <v>AJ122</v>
          </cell>
          <cell r="AL17" t="str">
            <v>AK122</v>
          </cell>
          <cell r="AM17" t="str">
            <v>AL122</v>
          </cell>
          <cell r="AN17" t="str">
            <v>AM122</v>
          </cell>
          <cell r="AO17" t="str">
            <v>AN122</v>
          </cell>
          <cell r="AP17" t="str">
            <v>AO122</v>
          </cell>
          <cell r="AQ17" t="str">
            <v>AP122</v>
          </cell>
          <cell r="AR17" t="str">
            <v>AQ122</v>
          </cell>
          <cell r="AS17" t="str">
            <v>AR122</v>
          </cell>
          <cell r="AT17" t="str">
            <v>AS122</v>
          </cell>
          <cell r="AU17" t="str">
            <v>AT122</v>
          </cell>
          <cell r="AV17" t="str">
            <v>AU122</v>
          </cell>
          <cell r="AW17" t="str">
            <v>AV122</v>
          </cell>
          <cell r="AX17" t="str">
            <v>AW122</v>
          </cell>
          <cell r="AY17" t="str">
            <v>AX122</v>
          </cell>
          <cell r="AZ17" t="str">
            <v>AY122</v>
          </cell>
          <cell r="BA17" t="str">
            <v>AZ122</v>
          </cell>
          <cell r="BB17" t="str">
            <v>BA122</v>
          </cell>
          <cell r="BC17" t="str">
            <v>BB122</v>
          </cell>
          <cell r="BD17" t="str">
            <v>BC122</v>
          </cell>
          <cell r="BE17" t="str">
            <v>BD122</v>
          </cell>
          <cell r="BF17" t="str">
            <v>BE122</v>
          </cell>
          <cell r="BG17" t="str">
            <v>BF122</v>
          </cell>
          <cell r="BH17" t="str">
            <v>BG122</v>
          </cell>
          <cell r="BI17" t="str">
            <v>BH122</v>
          </cell>
          <cell r="BJ17" t="str">
            <v>BI122</v>
          </cell>
          <cell r="BK17" t="str">
            <v>BJ122</v>
          </cell>
          <cell r="BL17" t="str">
            <v>BK122</v>
          </cell>
        </row>
        <row r="18">
          <cell r="C18" t="str">
            <v>Gas Production</v>
          </cell>
          <cell r="E18" t="str">
            <v>D123</v>
          </cell>
          <cell r="F18" t="str">
            <v>E123</v>
          </cell>
          <cell r="G18" t="str">
            <v>F123</v>
          </cell>
          <cell r="H18" t="str">
            <v>G123</v>
          </cell>
          <cell r="I18" t="str">
            <v>H123</v>
          </cell>
          <cell r="J18" t="str">
            <v>I123</v>
          </cell>
          <cell r="K18" t="str">
            <v>J123</v>
          </cell>
          <cell r="L18" t="str">
            <v>K123</v>
          </cell>
          <cell r="M18" t="str">
            <v>L123</v>
          </cell>
          <cell r="N18" t="str">
            <v>M123</v>
          </cell>
          <cell r="O18" t="str">
            <v>N123</v>
          </cell>
          <cell r="P18" t="str">
            <v>O123</v>
          </cell>
          <cell r="Q18" t="str">
            <v>P123</v>
          </cell>
          <cell r="R18" t="str">
            <v>Q123</v>
          </cell>
          <cell r="S18" t="str">
            <v>R123</v>
          </cell>
          <cell r="T18" t="str">
            <v>S123</v>
          </cell>
          <cell r="U18" t="str">
            <v>T123</v>
          </cell>
          <cell r="V18" t="str">
            <v>U123</v>
          </cell>
          <cell r="W18" t="str">
            <v>V123</v>
          </cell>
          <cell r="X18" t="str">
            <v>W123</v>
          </cell>
          <cell r="Y18" t="str">
            <v>X123</v>
          </cell>
          <cell r="Z18" t="str">
            <v>Y123</v>
          </cell>
          <cell r="AA18" t="str">
            <v>Z123</v>
          </cell>
          <cell r="AB18" t="str">
            <v>AA123</v>
          </cell>
          <cell r="AC18" t="str">
            <v>AB123</v>
          </cell>
          <cell r="AD18" t="str">
            <v>AC123</v>
          </cell>
          <cell r="AE18" t="str">
            <v>AD123</v>
          </cell>
          <cell r="AF18" t="str">
            <v>AE123</v>
          </cell>
          <cell r="AG18" t="str">
            <v>AF123</v>
          </cell>
          <cell r="AH18" t="str">
            <v>AG123</v>
          </cell>
          <cell r="AI18" t="str">
            <v>AH123</v>
          </cell>
          <cell r="AJ18" t="str">
            <v>AI123</v>
          </cell>
          <cell r="AK18" t="str">
            <v>AJ123</v>
          </cell>
          <cell r="AL18" t="str">
            <v>AK123</v>
          </cell>
          <cell r="AM18" t="str">
            <v>AL123</v>
          </cell>
          <cell r="AN18" t="str">
            <v>AM123</v>
          </cell>
          <cell r="AO18" t="str">
            <v>AN123</v>
          </cell>
          <cell r="AP18" t="str">
            <v>AO123</v>
          </cell>
          <cell r="AQ18" t="str">
            <v>AP123</v>
          </cell>
          <cell r="AR18" t="str">
            <v>AQ123</v>
          </cell>
          <cell r="AS18" t="str">
            <v>AR123</v>
          </cell>
          <cell r="AT18" t="str">
            <v>AS123</v>
          </cell>
          <cell r="AU18" t="str">
            <v>AT123</v>
          </cell>
          <cell r="AV18" t="str">
            <v>AU123</v>
          </cell>
          <cell r="AW18" t="str">
            <v>AV123</v>
          </cell>
          <cell r="AX18" t="str">
            <v>AW123</v>
          </cell>
          <cell r="AY18" t="str">
            <v>AX123</v>
          </cell>
          <cell r="AZ18" t="str">
            <v>AY123</v>
          </cell>
          <cell r="BA18" t="str">
            <v>AZ123</v>
          </cell>
          <cell r="BB18" t="str">
            <v>BA123</v>
          </cell>
          <cell r="BC18" t="str">
            <v>BB123</v>
          </cell>
          <cell r="BD18" t="str">
            <v>BC123</v>
          </cell>
          <cell r="BE18" t="str">
            <v>BD123</v>
          </cell>
          <cell r="BF18" t="str">
            <v>BE123</v>
          </cell>
          <cell r="BG18" t="str">
            <v>BF123</v>
          </cell>
          <cell r="BH18" t="str">
            <v>BG123</v>
          </cell>
          <cell r="BI18" t="str">
            <v>BH123</v>
          </cell>
          <cell r="BJ18" t="str">
            <v>BI123</v>
          </cell>
          <cell r="BK18" t="str">
            <v>BJ123</v>
          </cell>
          <cell r="BL18" t="str">
            <v>BK123</v>
          </cell>
        </row>
        <row r="19">
          <cell r="C19" t="str">
            <v>NGL Reserves Adds</v>
          </cell>
          <cell r="E19" t="str">
            <v>D128</v>
          </cell>
          <cell r="F19" t="str">
            <v>E128</v>
          </cell>
          <cell r="G19" t="str">
            <v>F128</v>
          </cell>
          <cell r="H19" t="str">
            <v>G128</v>
          </cell>
          <cell r="I19" t="str">
            <v>H128</v>
          </cell>
          <cell r="J19" t="str">
            <v>I128</v>
          </cell>
          <cell r="K19" t="str">
            <v>J128</v>
          </cell>
          <cell r="L19" t="str">
            <v>K128</v>
          </cell>
          <cell r="M19" t="str">
            <v>L128</v>
          </cell>
          <cell r="N19" t="str">
            <v>M128</v>
          </cell>
          <cell r="O19" t="str">
            <v>N128</v>
          </cell>
          <cell r="P19" t="str">
            <v>O128</v>
          </cell>
          <cell r="Q19" t="str">
            <v>P128</v>
          </cell>
          <cell r="R19" t="str">
            <v>Q128</v>
          </cell>
          <cell r="S19" t="str">
            <v>R128</v>
          </cell>
          <cell r="T19" t="str">
            <v>S128</v>
          </cell>
          <cell r="U19" t="str">
            <v>T128</v>
          </cell>
          <cell r="V19" t="str">
            <v>U128</v>
          </cell>
          <cell r="W19" t="str">
            <v>V128</v>
          </cell>
          <cell r="X19" t="str">
            <v>W128</v>
          </cell>
          <cell r="Y19" t="str">
            <v>X128</v>
          </cell>
          <cell r="Z19" t="str">
            <v>Y128</v>
          </cell>
          <cell r="AA19" t="str">
            <v>Z128</v>
          </cell>
          <cell r="AB19" t="str">
            <v>AA128</v>
          </cell>
          <cell r="AC19" t="str">
            <v>AB128</v>
          </cell>
          <cell r="AD19" t="str">
            <v>AC128</v>
          </cell>
          <cell r="AE19" t="str">
            <v>AD128</v>
          </cell>
          <cell r="AF19" t="str">
            <v>AE128</v>
          </cell>
          <cell r="AG19" t="str">
            <v>AF128</v>
          </cell>
          <cell r="AH19" t="str">
            <v>AG128</v>
          </cell>
          <cell r="AI19" t="str">
            <v>AH128</v>
          </cell>
          <cell r="AJ19" t="str">
            <v>AI128</v>
          </cell>
          <cell r="AK19" t="str">
            <v>AJ128</v>
          </cell>
          <cell r="AL19" t="str">
            <v>AK128</v>
          </cell>
          <cell r="AM19" t="str">
            <v>AL128</v>
          </cell>
          <cell r="AN19" t="str">
            <v>AM128</v>
          </cell>
          <cell r="AO19" t="str">
            <v>AN128</v>
          </cell>
          <cell r="AP19" t="str">
            <v>AO128</v>
          </cell>
          <cell r="AQ19" t="str">
            <v>AP128</v>
          </cell>
          <cell r="AR19" t="str">
            <v>AQ128</v>
          </cell>
          <cell r="AS19" t="str">
            <v>AR128</v>
          </cell>
          <cell r="AT19" t="str">
            <v>AS128</v>
          </cell>
          <cell r="AU19" t="str">
            <v>AT128</v>
          </cell>
          <cell r="AV19" t="str">
            <v>AU128</v>
          </cell>
          <cell r="AW19" t="str">
            <v>AV128</v>
          </cell>
          <cell r="AX19" t="str">
            <v>AW128</v>
          </cell>
          <cell r="AY19" t="str">
            <v>AX128</v>
          </cell>
          <cell r="AZ19" t="str">
            <v>AY128</v>
          </cell>
          <cell r="BA19" t="str">
            <v>AZ128</v>
          </cell>
          <cell r="BB19" t="str">
            <v>BA128</v>
          </cell>
          <cell r="BC19" t="str">
            <v>BB128</v>
          </cell>
          <cell r="BD19" t="str">
            <v>BC128</v>
          </cell>
          <cell r="BE19" t="str">
            <v>BD128</v>
          </cell>
          <cell r="BF19" t="str">
            <v>BE128</v>
          </cell>
          <cell r="BG19" t="str">
            <v>BF128</v>
          </cell>
          <cell r="BH19" t="str">
            <v>BG128</v>
          </cell>
          <cell r="BI19" t="str">
            <v>BH128</v>
          </cell>
          <cell r="BJ19" t="str">
            <v>BI128</v>
          </cell>
          <cell r="BK19" t="str">
            <v>BJ128</v>
          </cell>
          <cell r="BL19" t="str">
            <v>BK128</v>
          </cell>
        </row>
        <row r="20">
          <cell r="C20" t="str">
            <v>NGL Production</v>
          </cell>
          <cell r="E20" t="str">
            <v>D129</v>
          </cell>
          <cell r="F20" t="str">
            <v>E129</v>
          </cell>
          <cell r="G20" t="str">
            <v>F129</v>
          </cell>
          <cell r="H20" t="str">
            <v>G129</v>
          </cell>
          <cell r="I20" t="str">
            <v>H129</v>
          </cell>
          <cell r="J20" t="str">
            <v>I129</v>
          </cell>
          <cell r="K20" t="str">
            <v>J129</v>
          </cell>
          <cell r="L20" t="str">
            <v>K129</v>
          </cell>
          <cell r="M20" t="str">
            <v>L129</v>
          </cell>
          <cell r="N20" t="str">
            <v>M129</v>
          </cell>
          <cell r="O20" t="str">
            <v>N129</v>
          </cell>
          <cell r="P20" t="str">
            <v>O129</v>
          </cell>
          <cell r="Q20" t="str">
            <v>P129</v>
          </cell>
          <cell r="R20" t="str">
            <v>Q129</v>
          </cell>
          <cell r="S20" t="str">
            <v>R129</v>
          </cell>
          <cell r="T20" t="str">
            <v>S129</v>
          </cell>
          <cell r="U20" t="str">
            <v>T129</v>
          </cell>
          <cell r="V20" t="str">
            <v>U129</v>
          </cell>
          <cell r="W20" t="str">
            <v>V129</v>
          </cell>
          <cell r="X20" t="str">
            <v>W129</v>
          </cell>
          <cell r="Y20" t="str">
            <v>X129</v>
          </cell>
          <cell r="Z20" t="str">
            <v>Y129</v>
          </cell>
          <cell r="AA20" t="str">
            <v>Z129</v>
          </cell>
          <cell r="AB20" t="str">
            <v>AA129</v>
          </cell>
          <cell r="AC20" t="str">
            <v>AB129</v>
          </cell>
          <cell r="AD20" t="str">
            <v>AC129</v>
          </cell>
          <cell r="AE20" t="str">
            <v>AD129</v>
          </cell>
          <cell r="AF20" t="str">
            <v>AE129</v>
          </cell>
          <cell r="AG20" t="str">
            <v>AF129</v>
          </cell>
          <cell r="AH20" t="str">
            <v>AG129</v>
          </cell>
          <cell r="AI20" t="str">
            <v>AH129</v>
          </cell>
          <cell r="AJ20" t="str">
            <v>AI129</v>
          </cell>
          <cell r="AK20" t="str">
            <v>AJ129</v>
          </cell>
          <cell r="AL20" t="str">
            <v>AK129</v>
          </cell>
          <cell r="AM20" t="str">
            <v>AL129</v>
          </cell>
          <cell r="AN20" t="str">
            <v>AM129</v>
          </cell>
          <cell r="AO20" t="str">
            <v>AN129</v>
          </cell>
          <cell r="AP20" t="str">
            <v>AO129</v>
          </cell>
          <cell r="AQ20" t="str">
            <v>AP129</v>
          </cell>
          <cell r="AR20" t="str">
            <v>AQ129</v>
          </cell>
          <cell r="AS20" t="str">
            <v>AR129</v>
          </cell>
          <cell r="AT20" t="str">
            <v>AS129</v>
          </cell>
          <cell r="AU20" t="str">
            <v>AT129</v>
          </cell>
          <cell r="AV20" t="str">
            <v>AU129</v>
          </cell>
          <cell r="AW20" t="str">
            <v>AV129</v>
          </cell>
          <cell r="AX20" t="str">
            <v>AW129</v>
          </cell>
          <cell r="AY20" t="str">
            <v>AX129</v>
          </cell>
          <cell r="AZ20" t="str">
            <v>AY129</v>
          </cell>
          <cell r="BA20" t="str">
            <v>AZ129</v>
          </cell>
          <cell r="BB20" t="str">
            <v>BA129</v>
          </cell>
          <cell r="BC20" t="str">
            <v>BB129</v>
          </cell>
          <cell r="BD20" t="str">
            <v>BC129</v>
          </cell>
          <cell r="BE20" t="str">
            <v>BD129</v>
          </cell>
          <cell r="BF20" t="str">
            <v>BE129</v>
          </cell>
          <cell r="BG20" t="str">
            <v>BF129</v>
          </cell>
          <cell r="BH20" t="str">
            <v>BG129</v>
          </cell>
          <cell r="BI20" t="str">
            <v>BH129</v>
          </cell>
          <cell r="BJ20" t="str">
            <v>BI129</v>
          </cell>
          <cell r="BK20" t="str">
            <v>BJ129</v>
          </cell>
          <cell r="BL20" t="str">
            <v>BK129</v>
          </cell>
        </row>
        <row r="21">
          <cell r="C21" t="str">
            <v>PD Adds</v>
          </cell>
          <cell r="E21" t="str">
            <v>D150</v>
          </cell>
          <cell r="F21" t="str">
            <v>E150</v>
          </cell>
          <cell r="G21" t="str">
            <v>F150</v>
          </cell>
          <cell r="H21" t="str">
            <v>G150</v>
          </cell>
          <cell r="I21" t="str">
            <v>H150</v>
          </cell>
          <cell r="J21" t="str">
            <v>I150</v>
          </cell>
          <cell r="K21" t="str">
            <v>J150</v>
          </cell>
          <cell r="L21" t="str">
            <v>K150</v>
          </cell>
          <cell r="M21" t="str">
            <v>L150</v>
          </cell>
          <cell r="N21" t="str">
            <v>M150</v>
          </cell>
          <cell r="O21" t="str">
            <v>N150</v>
          </cell>
          <cell r="P21" t="str">
            <v>O150</v>
          </cell>
          <cell r="Q21" t="str">
            <v>P150</v>
          </cell>
          <cell r="R21" t="str">
            <v>Q150</v>
          </cell>
          <cell r="S21" t="str">
            <v>R150</v>
          </cell>
          <cell r="T21" t="str">
            <v>S150</v>
          </cell>
          <cell r="U21" t="str">
            <v>T150</v>
          </cell>
          <cell r="V21" t="str">
            <v>U150</v>
          </cell>
          <cell r="W21" t="str">
            <v>V150</v>
          </cell>
          <cell r="X21" t="str">
            <v>W150</v>
          </cell>
          <cell r="Y21" t="str">
            <v>X150</v>
          </cell>
          <cell r="Z21" t="str">
            <v>Y150</v>
          </cell>
          <cell r="AA21" t="str">
            <v>Z150</v>
          </cell>
          <cell r="AB21" t="str">
            <v>AA150</v>
          </cell>
          <cell r="AC21" t="str">
            <v>AB150</v>
          </cell>
          <cell r="AD21" t="str">
            <v>AC150</v>
          </cell>
          <cell r="AE21" t="str">
            <v>AD150</v>
          </cell>
          <cell r="AF21" t="str">
            <v>AE150</v>
          </cell>
          <cell r="AG21" t="str">
            <v>AF150</v>
          </cell>
          <cell r="AH21" t="str">
            <v>AG150</v>
          </cell>
          <cell r="AI21" t="str">
            <v>AH150</v>
          </cell>
          <cell r="AJ21" t="str">
            <v>AI150</v>
          </cell>
          <cell r="AK21" t="str">
            <v>AJ150</v>
          </cell>
          <cell r="AL21" t="str">
            <v>AK150</v>
          </cell>
          <cell r="AM21" t="str">
            <v>AL150</v>
          </cell>
          <cell r="AN21" t="str">
            <v>AM150</v>
          </cell>
          <cell r="AO21" t="str">
            <v>AN150</v>
          </cell>
          <cell r="AP21" t="str">
            <v>AO150</v>
          </cell>
          <cell r="AQ21" t="str">
            <v>AP150</v>
          </cell>
          <cell r="AR21" t="str">
            <v>AQ150</v>
          </cell>
          <cell r="AS21" t="str">
            <v>AR150</v>
          </cell>
          <cell r="AT21" t="str">
            <v>AS150</v>
          </cell>
          <cell r="AU21" t="str">
            <v>AT150</v>
          </cell>
          <cell r="AV21" t="str">
            <v>AU150</v>
          </cell>
          <cell r="AW21" t="str">
            <v>AV150</v>
          </cell>
          <cell r="AX21" t="str">
            <v>AW150</v>
          </cell>
          <cell r="AY21" t="str">
            <v>AX150</v>
          </cell>
          <cell r="AZ21" t="str">
            <v>AY150</v>
          </cell>
          <cell r="BA21" t="str">
            <v>AZ150</v>
          </cell>
          <cell r="BB21" t="str">
            <v>BA150</v>
          </cell>
          <cell r="BC21" t="str">
            <v>BB150</v>
          </cell>
          <cell r="BD21" t="str">
            <v>BC150</v>
          </cell>
          <cell r="BE21" t="str">
            <v>BD150</v>
          </cell>
          <cell r="BF21" t="str">
            <v>BE150</v>
          </cell>
          <cell r="BG21" t="str">
            <v>BF150</v>
          </cell>
          <cell r="BH21" t="str">
            <v>BG150</v>
          </cell>
          <cell r="BI21" t="str">
            <v>BH150</v>
          </cell>
          <cell r="BJ21" t="str">
            <v>BI150</v>
          </cell>
          <cell r="BK21" t="str">
            <v>BJ150</v>
          </cell>
          <cell r="BL21" t="str">
            <v>BK150</v>
          </cell>
        </row>
        <row r="22">
          <cell r="C22" t="str">
            <v>Proved Adds</v>
          </cell>
          <cell r="E22" t="str">
            <v>D134</v>
          </cell>
          <cell r="F22" t="str">
            <v>E134</v>
          </cell>
          <cell r="G22" t="str">
            <v>F134</v>
          </cell>
          <cell r="H22" t="str">
            <v>G134</v>
          </cell>
          <cell r="I22" t="str">
            <v>H134</v>
          </cell>
          <cell r="J22" t="str">
            <v>I134</v>
          </cell>
          <cell r="K22" t="str">
            <v>J134</v>
          </cell>
          <cell r="L22" t="str">
            <v>K134</v>
          </cell>
          <cell r="M22" t="str">
            <v>L134</v>
          </cell>
          <cell r="N22" t="str">
            <v>M134</v>
          </cell>
          <cell r="O22" t="str">
            <v>N134</v>
          </cell>
          <cell r="P22" t="str">
            <v>O134</v>
          </cell>
          <cell r="Q22" t="str">
            <v>P134</v>
          </cell>
          <cell r="R22" t="str">
            <v>Q134</v>
          </cell>
          <cell r="S22" t="str">
            <v>R134</v>
          </cell>
          <cell r="T22" t="str">
            <v>S134</v>
          </cell>
          <cell r="U22" t="str">
            <v>T134</v>
          </cell>
          <cell r="V22" t="str">
            <v>U134</v>
          </cell>
          <cell r="W22" t="str">
            <v>V134</v>
          </cell>
          <cell r="X22" t="str">
            <v>W134</v>
          </cell>
          <cell r="Y22" t="str">
            <v>X134</v>
          </cell>
          <cell r="Z22" t="str">
            <v>Y134</v>
          </cell>
          <cell r="AA22" t="str">
            <v>Z134</v>
          </cell>
          <cell r="AB22" t="str">
            <v>AA134</v>
          </cell>
          <cell r="AC22" t="str">
            <v>AB134</v>
          </cell>
          <cell r="AD22" t="str">
            <v>AC134</v>
          </cell>
          <cell r="AE22" t="str">
            <v>AD134</v>
          </cell>
          <cell r="AF22" t="str">
            <v>AE134</v>
          </cell>
          <cell r="AG22" t="str">
            <v>AF134</v>
          </cell>
          <cell r="AH22" t="str">
            <v>AG134</v>
          </cell>
          <cell r="AI22" t="str">
            <v>AH134</v>
          </cell>
          <cell r="AJ22" t="str">
            <v>AI134</v>
          </cell>
          <cell r="AK22" t="str">
            <v>AJ134</v>
          </cell>
          <cell r="AL22" t="str">
            <v>AK134</v>
          </cell>
          <cell r="AM22" t="str">
            <v>AL134</v>
          </cell>
          <cell r="AN22" t="str">
            <v>AM134</v>
          </cell>
          <cell r="AO22" t="str">
            <v>AN134</v>
          </cell>
          <cell r="AP22" t="str">
            <v>AO134</v>
          </cell>
          <cell r="AQ22" t="str">
            <v>AP134</v>
          </cell>
          <cell r="AR22" t="str">
            <v>AQ134</v>
          </cell>
          <cell r="AS22" t="str">
            <v>AR134</v>
          </cell>
          <cell r="AT22" t="str">
            <v>AS134</v>
          </cell>
          <cell r="AU22" t="str">
            <v>AT134</v>
          </cell>
          <cell r="AV22" t="str">
            <v>AU134</v>
          </cell>
          <cell r="AW22" t="str">
            <v>AV134</v>
          </cell>
          <cell r="AX22" t="str">
            <v>AW134</v>
          </cell>
          <cell r="AY22" t="str">
            <v>AX134</v>
          </cell>
          <cell r="AZ22" t="str">
            <v>AY134</v>
          </cell>
          <cell r="BA22" t="str">
            <v>AZ134</v>
          </cell>
          <cell r="BB22" t="str">
            <v>BA134</v>
          </cell>
          <cell r="BC22" t="str">
            <v>BB134</v>
          </cell>
          <cell r="BD22" t="str">
            <v>BC134</v>
          </cell>
          <cell r="BE22" t="str">
            <v>BD134</v>
          </cell>
          <cell r="BF22" t="str">
            <v>BE134</v>
          </cell>
          <cell r="BG22" t="str">
            <v>BF134</v>
          </cell>
          <cell r="BH22" t="str">
            <v>BG134</v>
          </cell>
          <cell r="BI22" t="str">
            <v>BH134</v>
          </cell>
          <cell r="BJ22" t="str">
            <v>BI134</v>
          </cell>
          <cell r="BK22" t="str">
            <v>BJ134</v>
          </cell>
          <cell r="BL22" t="str">
            <v>BK134</v>
          </cell>
        </row>
        <row r="24">
          <cell r="C24" t="str">
            <v>ROLLUP</v>
          </cell>
        </row>
        <row r="25">
          <cell r="E25">
            <v>2012</v>
          </cell>
          <cell r="F25">
            <v>2012</v>
          </cell>
          <cell r="G25">
            <v>2012</v>
          </cell>
          <cell r="H25">
            <v>2012</v>
          </cell>
          <cell r="I25">
            <v>2012</v>
          </cell>
          <cell r="J25">
            <v>2012</v>
          </cell>
          <cell r="K25">
            <v>2012</v>
          </cell>
          <cell r="L25">
            <v>2012</v>
          </cell>
          <cell r="M25">
            <v>2012</v>
          </cell>
          <cell r="N25">
            <v>2012</v>
          </cell>
          <cell r="O25">
            <v>2012</v>
          </cell>
          <cell r="P25">
            <v>2012</v>
          </cell>
          <cell r="Q25">
            <v>2013</v>
          </cell>
          <cell r="R25">
            <v>2013</v>
          </cell>
          <cell r="S25">
            <v>2013</v>
          </cell>
          <cell r="T25">
            <v>2013</v>
          </cell>
          <cell r="U25">
            <v>2013</v>
          </cell>
          <cell r="V25">
            <v>2013</v>
          </cell>
          <cell r="W25">
            <v>2013</v>
          </cell>
          <cell r="X25">
            <v>2013</v>
          </cell>
          <cell r="Y25">
            <v>2013</v>
          </cell>
          <cell r="Z25">
            <v>2013</v>
          </cell>
          <cell r="AA25">
            <v>2013</v>
          </cell>
          <cell r="AB25">
            <v>2013</v>
          </cell>
          <cell r="AC25">
            <v>2014</v>
          </cell>
          <cell r="AD25">
            <v>2014</v>
          </cell>
          <cell r="AE25">
            <v>2014</v>
          </cell>
          <cell r="AF25">
            <v>2014</v>
          </cell>
          <cell r="AG25">
            <v>2014</v>
          </cell>
          <cell r="AH25">
            <v>2014</v>
          </cell>
          <cell r="AI25">
            <v>2014</v>
          </cell>
          <cell r="AJ25">
            <v>2014</v>
          </cell>
          <cell r="AK25">
            <v>2014</v>
          </cell>
          <cell r="AL25">
            <v>2014</v>
          </cell>
          <cell r="AM25">
            <v>2014</v>
          </cell>
          <cell r="AN25">
            <v>2014</v>
          </cell>
          <cell r="AO25">
            <v>2015</v>
          </cell>
          <cell r="AP25">
            <v>2015</v>
          </cell>
          <cell r="AQ25">
            <v>2015</v>
          </cell>
          <cell r="AR25">
            <v>2015</v>
          </cell>
          <cell r="AS25">
            <v>2015</v>
          </cell>
          <cell r="AT25">
            <v>2015</v>
          </cell>
          <cell r="AU25">
            <v>2015</v>
          </cell>
          <cell r="AV25">
            <v>2015</v>
          </cell>
          <cell r="AW25">
            <v>2015</v>
          </cell>
          <cell r="AX25">
            <v>2015</v>
          </cell>
          <cell r="AY25">
            <v>2015</v>
          </cell>
          <cell r="AZ25">
            <v>2015</v>
          </cell>
          <cell r="BA25">
            <v>2016</v>
          </cell>
          <cell r="BB25">
            <v>2016</v>
          </cell>
          <cell r="BC25">
            <v>2016</v>
          </cell>
          <cell r="BD25">
            <v>2016</v>
          </cell>
          <cell r="BE25">
            <v>2016</v>
          </cell>
          <cell r="BF25">
            <v>2016</v>
          </cell>
          <cell r="BG25">
            <v>2016</v>
          </cell>
          <cell r="BH25">
            <v>2016</v>
          </cell>
          <cell r="BI25">
            <v>2016</v>
          </cell>
          <cell r="BJ25">
            <v>2016</v>
          </cell>
          <cell r="BK25">
            <v>2016</v>
          </cell>
          <cell r="BL25">
            <v>2016</v>
          </cell>
        </row>
        <row r="26">
          <cell r="C26" t="str">
            <v>($ in thousands)</v>
          </cell>
          <cell r="E26" t="str">
            <v>1Q'12</v>
          </cell>
          <cell r="F26" t="str">
            <v>1Q'12</v>
          </cell>
          <cell r="G26" t="str">
            <v>1Q'12</v>
          </cell>
          <cell r="H26" t="str">
            <v>2Q'12</v>
          </cell>
          <cell r="I26" t="str">
            <v>2Q'12</v>
          </cell>
          <cell r="J26" t="str">
            <v>2Q'12</v>
          </cell>
          <cell r="K26" t="str">
            <v>3Q'12</v>
          </cell>
          <cell r="L26" t="str">
            <v>3Q'12</v>
          </cell>
          <cell r="M26" t="str">
            <v>3Q'12</v>
          </cell>
          <cell r="N26" t="str">
            <v>4Q'12</v>
          </cell>
          <cell r="O26" t="str">
            <v>4Q'12</v>
          </cell>
          <cell r="P26" t="str">
            <v>4Q'12</v>
          </cell>
          <cell r="Q26" t="str">
            <v>1Q'13</v>
          </cell>
          <cell r="R26" t="str">
            <v>1Q'13</v>
          </cell>
          <cell r="S26" t="str">
            <v>1Q'13</v>
          </cell>
          <cell r="T26" t="str">
            <v>2Q'13</v>
          </cell>
          <cell r="U26" t="str">
            <v>2Q'13</v>
          </cell>
          <cell r="V26" t="str">
            <v>2Q'13</v>
          </cell>
          <cell r="W26" t="str">
            <v>3Q'13</v>
          </cell>
          <cell r="X26" t="str">
            <v>3Q'13</v>
          </cell>
          <cell r="Y26" t="str">
            <v>3Q'13</v>
          </cell>
          <cell r="Z26" t="str">
            <v>4Q'13</v>
          </cell>
          <cell r="AA26" t="str">
            <v>4Q'13</v>
          </cell>
          <cell r="AB26" t="str">
            <v>4Q'13</v>
          </cell>
          <cell r="AC26" t="str">
            <v>1Q'14</v>
          </cell>
          <cell r="AD26" t="str">
            <v>1Q'14</v>
          </cell>
          <cell r="AE26" t="str">
            <v>1Q'14</v>
          </cell>
          <cell r="AF26" t="str">
            <v>2Q'14</v>
          </cell>
          <cell r="AG26" t="str">
            <v>2Q'14</v>
          </cell>
          <cell r="AH26" t="str">
            <v>2Q'14</v>
          </cell>
          <cell r="AI26" t="str">
            <v>3Q'14</v>
          </cell>
          <cell r="AJ26" t="str">
            <v>3Q'14</v>
          </cell>
          <cell r="AK26" t="str">
            <v>3Q'14</v>
          </cell>
          <cell r="AL26" t="str">
            <v>4Q'14</v>
          </cell>
          <cell r="AM26" t="str">
            <v>4Q'14</v>
          </cell>
          <cell r="AN26" t="str">
            <v>4Q'14</v>
          </cell>
          <cell r="AO26" t="str">
            <v>1Q'15</v>
          </cell>
          <cell r="AP26" t="str">
            <v>1Q'15</v>
          </cell>
          <cell r="AQ26" t="str">
            <v>1Q'15</v>
          </cell>
          <cell r="AR26" t="str">
            <v>2Q'15</v>
          </cell>
          <cell r="AS26" t="str">
            <v>2Q'15</v>
          </cell>
          <cell r="AT26" t="str">
            <v>2Q'15</v>
          </cell>
          <cell r="AU26" t="str">
            <v>3Q'15</v>
          </cell>
          <cell r="AV26" t="str">
            <v>3Q'15</v>
          </cell>
          <cell r="AW26" t="str">
            <v>3Q'15</v>
          </cell>
          <cell r="AX26" t="str">
            <v>4Q'15</v>
          </cell>
          <cell r="AY26" t="str">
            <v>4Q'15</v>
          </cell>
          <cell r="AZ26" t="str">
            <v>4Q'15</v>
          </cell>
          <cell r="BA26" t="str">
            <v>1Q'16</v>
          </cell>
          <cell r="BB26" t="str">
            <v>1Q'16</v>
          </cell>
          <cell r="BC26" t="str">
            <v>1Q'16</v>
          </cell>
          <cell r="BD26" t="str">
            <v>2Q'16</v>
          </cell>
          <cell r="BE26" t="str">
            <v>2Q'16</v>
          </cell>
          <cell r="BF26" t="str">
            <v>2Q'16</v>
          </cell>
          <cell r="BG26" t="str">
            <v>3Q'16</v>
          </cell>
          <cell r="BH26" t="str">
            <v>3Q'16</v>
          </cell>
          <cell r="BI26" t="str">
            <v>3Q'16</v>
          </cell>
          <cell r="BJ26" t="str">
            <v>4Q'16</v>
          </cell>
          <cell r="BK26" t="str">
            <v>4Q'16</v>
          </cell>
          <cell r="BL26" t="str">
            <v>4Q'16</v>
          </cell>
        </row>
        <row r="27">
          <cell r="E27">
            <v>40909</v>
          </cell>
          <cell r="F27">
            <v>40940</v>
          </cell>
          <cell r="G27">
            <v>40969</v>
          </cell>
          <cell r="H27">
            <v>41000</v>
          </cell>
          <cell r="I27">
            <v>41030</v>
          </cell>
          <cell r="J27">
            <v>41061</v>
          </cell>
          <cell r="K27">
            <v>41091</v>
          </cell>
          <cell r="L27">
            <v>41122</v>
          </cell>
          <cell r="M27">
            <v>41153</v>
          </cell>
          <cell r="N27">
            <v>41183</v>
          </cell>
          <cell r="O27">
            <v>41214</v>
          </cell>
          <cell r="P27">
            <v>41244</v>
          </cell>
          <cell r="Q27">
            <v>41275</v>
          </cell>
          <cell r="R27">
            <v>41306</v>
          </cell>
          <cell r="S27">
            <v>41334</v>
          </cell>
          <cell r="T27">
            <v>41365</v>
          </cell>
          <cell r="U27">
            <v>41395</v>
          </cell>
          <cell r="V27">
            <v>41426</v>
          </cell>
          <cell r="W27">
            <v>41456</v>
          </cell>
          <cell r="X27">
            <v>41487</v>
          </cell>
          <cell r="Y27">
            <v>41518</v>
          </cell>
          <cell r="Z27">
            <v>41548</v>
          </cell>
          <cell r="AA27">
            <v>41579</v>
          </cell>
          <cell r="AB27">
            <v>41609</v>
          </cell>
          <cell r="AC27">
            <v>41640</v>
          </cell>
          <cell r="AD27">
            <v>41671</v>
          </cell>
          <cell r="AE27">
            <v>41699</v>
          </cell>
          <cell r="AF27">
            <v>41730</v>
          </cell>
          <cell r="AG27">
            <v>41760</v>
          </cell>
          <cell r="AH27">
            <v>41791</v>
          </cell>
          <cell r="AI27">
            <v>41821</v>
          </cell>
          <cell r="AJ27">
            <v>41852</v>
          </cell>
          <cell r="AK27">
            <v>41883</v>
          </cell>
          <cell r="AL27">
            <v>41913</v>
          </cell>
          <cell r="AM27">
            <v>41944</v>
          </cell>
          <cell r="AN27">
            <v>41974</v>
          </cell>
          <cell r="AO27">
            <v>42005</v>
          </cell>
          <cell r="AP27">
            <v>42036</v>
          </cell>
          <cell r="AQ27">
            <v>42064</v>
          </cell>
          <cell r="AR27">
            <v>42095</v>
          </cell>
          <cell r="AS27">
            <v>42125</v>
          </cell>
          <cell r="AT27">
            <v>42156</v>
          </cell>
          <cell r="AU27">
            <v>42186</v>
          </cell>
          <cell r="AV27">
            <v>42217</v>
          </cell>
          <cell r="AW27">
            <v>42248</v>
          </cell>
          <cell r="AX27">
            <v>42278</v>
          </cell>
          <cell r="AY27">
            <v>42309</v>
          </cell>
          <cell r="AZ27">
            <v>42339</v>
          </cell>
          <cell r="BA27">
            <v>42370</v>
          </cell>
          <cell r="BB27">
            <v>42401</v>
          </cell>
          <cell r="BC27">
            <v>42430</v>
          </cell>
          <cell r="BD27">
            <v>42461</v>
          </cell>
          <cell r="BE27">
            <v>42491</v>
          </cell>
          <cell r="BF27">
            <v>42522</v>
          </cell>
          <cell r="BG27">
            <v>42552</v>
          </cell>
          <cell r="BH27">
            <v>42583</v>
          </cell>
          <cell r="BI27">
            <v>42614</v>
          </cell>
          <cell r="BJ27">
            <v>42644</v>
          </cell>
          <cell r="BK27">
            <v>42675</v>
          </cell>
          <cell r="BL27">
            <v>42705</v>
          </cell>
        </row>
        <row r="29">
          <cell r="C29" t="str">
            <v>Oil Production (MBbls)</v>
          </cell>
        </row>
        <row r="30">
          <cell r="B30">
            <v>1</v>
          </cell>
          <cell r="C30" t="str">
            <v>RAM-PDP</v>
          </cell>
          <cell r="E30">
            <v>78.659000000000006</v>
          </cell>
          <cell r="F30">
            <v>71.75</v>
          </cell>
          <cell r="G30">
            <v>75.971000000000004</v>
          </cell>
          <cell r="H30">
            <v>66.302285053429102</v>
          </cell>
          <cell r="I30">
            <v>73.076999999999998</v>
          </cell>
          <cell r="J30">
            <v>64.416525020221556</v>
          </cell>
          <cell r="K30">
            <v>65.702177854374924</v>
          </cell>
          <cell r="L30">
            <v>64.86944853104319</v>
          </cell>
          <cell r="M30">
            <v>62.028502986833686</v>
          </cell>
          <cell r="N30">
            <v>63.343535391902016</v>
          </cell>
          <cell r="O30">
            <v>60.607975612816247</v>
          </cell>
          <cell r="P30">
            <v>61.929352203164349</v>
          </cell>
          <cell r="Q30">
            <v>61.254192030644091</v>
          </cell>
          <cell r="R30">
            <v>54.499288526784838</v>
          </cell>
          <cell r="S30">
            <v>59.595195777453732</v>
          </cell>
          <cell r="T30">
            <v>57.095841462425632</v>
          </cell>
          <cell r="U30">
            <v>58.413249695975978</v>
          </cell>
          <cell r="V30">
            <v>55.987237521124491</v>
          </cell>
          <cell r="W30">
            <v>57.292905947883213</v>
          </cell>
          <cell r="X30">
            <v>56.635803782229573</v>
          </cell>
          <cell r="Y30">
            <v>54.299227063087969</v>
          </cell>
          <cell r="Z30">
            <v>55.598262189908922</v>
          </cell>
          <cell r="AA30">
            <v>53.334563675008233</v>
          </cell>
          <cell r="AB30">
            <v>54.623110502668013</v>
          </cell>
          <cell r="AC30">
            <v>53.944691316307448</v>
          </cell>
          <cell r="AD30">
            <v>48.312551802100053</v>
          </cell>
          <cell r="AE30">
            <v>53.016746569791685</v>
          </cell>
          <cell r="AF30">
            <v>50.761928753523115</v>
          </cell>
          <cell r="AG30">
            <v>52.017899745755571</v>
          </cell>
          <cell r="AH30">
            <v>49.941128744862397</v>
          </cell>
          <cell r="AI30">
            <v>51.201875811907442</v>
          </cell>
          <cell r="AJ30">
            <v>50.798747497570915</v>
          </cell>
          <cell r="AK30">
            <v>48.775646473436801</v>
          </cell>
          <cell r="AL30">
            <v>50.018388530638134</v>
          </cell>
          <cell r="AM30">
            <v>48.003100034761069</v>
          </cell>
          <cell r="AN30">
            <v>49.207569645630429</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row>
        <row r="31">
          <cell r="B31">
            <v>2</v>
          </cell>
          <cell r="C31" t="str">
            <v>RAM-PDNP</v>
          </cell>
          <cell r="E31">
            <v>0</v>
          </cell>
          <cell r="F31">
            <v>0</v>
          </cell>
          <cell r="G31">
            <v>0</v>
          </cell>
          <cell r="H31">
            <v>0.8679640136115867</v>
          </cell>
          <cell r="I31">
            <v>0.86938320899385246</v>
          </cell>
          <cell r="J31">
            <v>0.81554578315755044</v>
          </cell>
          <cell r="K31">
            <v>0.81691855733321161</v>
          </cell>
          <cell r="L31">
            <v>3.6201183299880091</v>
          </cell>
          <cell r="M31">
            <v>2.9701912278361715</v>
          </cell>
          <cell r="N31">
            <v>2.7895040406730298</v>
          </cell>
          <cell r="O31">
            <v>3.9099844584494514</v>
          </cell>
          <cell r="P31">
            <v>3.5708059879122978</v>
          </cell>
          <cell r="Q31">
            <v>3.3085626176729854</v>
          </cell>
          <cell r="R31">
            <v>3.5276082479230779</v>
          </cell>
          <cell r="S31">
            <v>3.7113631522210673</v>
          </cell>
          <cell r="T31">
            <v>3.4048679810382203</v>
          </cell>
          <cell r="U31">
            <v>5.1161123712199057</v>
          </cell>
          <cell r="V31">
            <v>4.7790974203538941</v>
          </cell>
          <cell r="W31">
            <v>4.7782373650669134</v>
          </cell>
          <cell r="X31">
            <v>4.9486002813354242</v>
          </cell>
          <cell r="Y31">
            <v>4.5791284957473053</v>
          </cell>
          <cell r="Z31">
            <v>4.5651805482122345</v>
          </cell>
          <cell r="AA31">
            <v>4.7553799595394617</v>
          </cell>
          <cell r="AB31">
            <v>4.4309872546332869</v>
          </cell>
          <cell r="AC31">
            <v>4.0611961532289245</v>
          </cell>
          <cell r="AD31">
            <v>3.4093146732278665</v>
          </cell>
          <cell r="AE31">
            <v>3.5329105032487105</v>
          </cell>
          <cell r="AF31">
            <v>3.2102511091576931</v>
          </cell>
          <cell r="AG31">
            <v>3.1297695950539448</v>
          </cell>
          <cell r="AH31">
            <v>2.8690099264991984</v>
          </cell>
          <cell r="AI31">
            <v>2.8184219447445602</v>
          </cell>
          <cell r="AJ31">
            <v>2.6857632901613786</v>
          </cell>
          <cell r="AK31">
            <v>2.4081510327641542</v>
          </cell>
          <cell r="AL31">
            <v>2.95415219745751</v>
          </cell>
          <cell r="AM31">
            <v>3.7003641822680455</v>
          </cell>
          <cell r="AN31">
            <v>3.7605307368569671</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B32">
            <v>3</v>
          </cell>
          <cell r="C32" t="str">
            <v>RAM-PUD</v>
          </cell>
          <cell r="E32">
            <v>0</v>
          </cell>
          <cell r="F32">
            <v>0</v>
          </cell>
          <cell r="G32">
            <v>0</v>
          </cell>
          <cell r="H32">
            <v>3.031433110606776</v>
          </cell>
          <cell r="I32">
            <v>6.5101352945707927</v>
          </cell>
          <cell r="J32">
            <v>5.8996363313878719</v>
          </cell>
          <cell r="K32">
            <v>5.7626600584576204</v>
          </cell>
          <cell r="L32">
            <v>10.930719534434321</v>
          </cell>
          <cell r="M32">
            <v>9.7396001724099186</v>
          </cell>
          <cell r="N32">
            <v>9.478310414211327</v>
          </cell>
          <cell r="O32">
            <v>16.172368376123465</v>
          </cell>
          <cell r="P32">
            <v>14.986843647120278</v>
          </cell>
          <cell r="Q32">
            <v>13.586462869143398</v>
          </cell>
          <cell r="R32">
            <v>13.316769423937831</v>
          </cell>
          <cell r="S32">
            <v>14.043744053201156</v>
          </cell>
          <cell r="T32">
            <v>12.985203913200522</v>
          </cell>
          <cell r="U32">
            <v>17.443730347516489</v>
          </cell>
          <cell r="V32">
            <v>15.990632452112495</v>
          </cell>
          <cell r="W32">
            <v>15.807599838971097</v>
          </cell>
          <cell r="X32">
            <v>19.515949062063285</v>
          </cell>
          <cell r="Y32">
            <v>18.346667262163901</v>
          </cell>
          <cell r="Z32">
            <v>18.069672879799704</v>
          </cell>
          <cell r="AA32">
            <v>20.731183675062905</v>
          </cell>
          <cell r="AB32">
            <v>20.542063433398873</v>
          </cell>
          <cell r="AC32">
            <v>19.832972457803894</v>
          </cell>
          <cell r="AD32">
            <v>20.63787314726445</v>
          </cell>
          <cell r="AE32">
            <v>22.280157938449953</v>
          </cell>
          <cell r="AF32">
            <v>21.125956843117184</v>
          </cell>
          <cell r="AG32">
            <v>24.87312917623424</v>
          </cell>
          <cell r="AH32">
            <v>23.556027598244423</v>
          </cell>
          <cell r="AI32">
            <v>23.94105353096673</v>
          </cell>
          <cell r="AJ32">
            <v>27.396449455234862</v>
          </cell>
          <cell r="AK32">
            <v>26.052683728674808</v>
          </cell>
          <cell r="AL32">
            <v>26.704668097233952</v>
          </cell>
          <cell r="AM32">
            <v>27.866937522337526</v>
          </cell>
          <cell r="AN32">
            <v>28.157158133251787</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row>
        <row r="33">
          <cell r="B33">
            <v>4</v>
          </cell>
          <cell r="C33" t="str">
            <v>GEOI-PDP</v>
          </cell>
          <cell r="E33">
            <v>0</v>
          </cell>
          <cell r="F33">
            <v>0</v>
          </cell>
          <cell r="G33">
            <v>0</v>
          </cell>
          <cell r="H33">
            <v>0</v>
          </cell>
          <cell r="I33">
            <v>0</v>
          </cell>
          <cell r="J33">
            <v>0</v>
          </cell>
          <cell r="K33">
            <v>0</v>
          </cell>
          <cell r="L33">
            <v>128.19863000000001</v>
          </cell>
          <cell r="M33">
            <v>123.44289000000001</v>
          </cell>
          <cell r="N33">
            <v>119.27298</v>
          </cell>
          <cell r="O33">
            <v>115.56359</v>
          </cell>
          <cell r="P33">
            <v>112.22369999999999</v>
          </cell>
          <cell r="Q33">
            <v>108.6597</v>
          </cell>
          <cell r="R33">
            <v>105.849</v>
          </cell>
          <cell r="S33">
            <v>103.33459000000001</v>
          </cell>
          <cell r="T33">
            <v>101.01419</v>
          </cell>
          <cell r="U33">
            <v>98.810869999999994</v>
          </cell>
          <cell r="V33">
            <v>96.784090000000006</v>
          </cell>
          <cell r="W33">
            <v>94.884529999999998</v>
          </cell>
          <cell r="X33">
            <v>93.104429999999994</v>
          </cell>
          <cell r="Y33">
            <v>91.390829999999994</v>
          </cell>
          <cell r="Z33">
            <v>89.81823</v>
          </cell>
          <cell r="AA33">
            <v>88.233670000000004</v>
          </cell>
          <cell r="AB33">
            <v>86.80641</v>
          </cell>
          <cell r="AC33">
            <v>79.129604166666695</v>
          </cell>
          <cell r="AD33">
            <v>79.129604166666695</v>
          </cell>
          <cell r="AE33">
            <v>79.129604166666695</v>
          </cell>
          <cell r="AF33">
            <v>79.129604166666695</v>
          </cell>
          <cell r="AG33">
            <v>79.129604166666695</v>
          </cell>
          <cell r="AH33">
            <v>79.129604166666695</v>
          </cell>
          <cell r="AI33">
            <v>79.129604166666695</v>
          </cell>
          <cell r="AJ33">
            <v>79.129604166666695</v>
          </cell>
          <cell r="AK33">
            <v>79.129604166666695</v>
          </cell>
          <cell r="AL33">
            <v>79.129604166666695</v>
          </cell>
          <cell r="AM33">
            <v>79.129604166666695</v>
          </cell>
          <cell r="AN33">
            <v>79.129604166666695</v>
          </cell>
          <cell r="AO33">
            <v>68.650807499999999</v>
          </cell>
          <cell r="AP33">
            <v>68.650807499999999</v>
          </cell>
          <cell r="AQ33">
            <v>68.650807499999999</v>
          </cell>
          <cell r="AR33">
            <v>68.650807499999999</v>
          </cell>
          <cell r="AS33">
            <v>68.650807499999999</v>
          </cell>
          <cell r="AT33">
            <v>68.650807499999999</v>
          </cell>
          <cell r="AU33">
            <v>68.650807499999999</v>
          </cell>
          <cell r="AV33">
            <v>68.650807499999999</v>
          </cell>
          <cell r="AW33">
            <v>68.650807499999999</v>
          </cell>
          <cell r="AX33">
            <v>68.650807499999999</v>
          </cell>
          <cell r="AY33">
            <v>68.650807499999999</v>
          </cell>
          <cell r="AZ33">
            <v>68.650807499999999</v>
          </cell>
          <cell r="BA33">
            <v>61.175677499999999</v>
          </cell>
          <cell r="BB33">
            <v>61.175677499999999</v>
          </cell>
          <cell r="BC33">
            <v>61.175677499999999</v>
          </cell>
          <cell r="BD33">
            <v>61.175677499999999</v>
          </cell>
          <cell r="BE33">
            <v>61.175677499999999</v>
          </cell>
          <cell r="BF33">
            <v>61.175677499999999</v>
          </cell>
          <cell r="BG33">
            <v>61.175677499999999</v>
          </cell>
          <cell r="BH33">
            <v>61.175677499999999</v>
          </cell>
          <cell r="BI33">
            <v>61.175677499999999</v>
          </cell>
          <cell r="BJ33">
            <v>61.175677499999999</v>
          </cell>
          <cell r="BK33">
            <v>61.175677499999999</v>
          </cell>
          <cell r="BL33">
            <v>61.175677499999999</v>
          </cell>
        </row>
        <row r="34">
          <cell r="B34">
            <v>5</v>
          </cell>
          <cell r="C34" t="str">
            <v>GEOI-PDNP</v>
          </cell>
          <cell r="E34">
            <v>0</v>
          </cell>
          <cell r="F34">
            <v>0</v>
          </cell>
          <cell r="G34">
            <v>0</v>
          </cell>
          <cell r="H34">
            <v>0</v>
          </cell>
          <cell r="I34">
            <v>0</v>
          </cell>
          <cell r="J34">
            <v>0</v>
          </cell>
          <cell r="K34">
            <v>0</v>
          </cell>
          <cell r="L34">
            <v>3.4880800000000001</v>
          </cell>
          <cell r="M34">
            <v>4.9104999999999999</v>
          </cell>
          <cell r="N34">
            <v>6.4482200000000001</v>
          </cell>
          <cell r="O34">
            <v>6.1044099999999997</v>
          </cell>
          <cell r="P34">
            <v>7.3260699999999996</v>
          </cell>
          <cell r="Q34">
            <v>6.9401999999999999</v>
          </cell>
          <cell r="R34">
            <v>6.6949100000000001</v>
          </cell>
          <cell r="S34">
            <v>8.0500900000000009</v>
          </cell>
          <cell r="T34">
            <v>7.7514099999999999</v>
          </cell>
          <cell r="U34">
            <v>10.621359999999999</v>
          </cell>
          <cell r="V34">
            <v>11.50947</v>
          </cell>
          <cell r="W34">
            <v>11.4123</v>
          </cell>
          <cell r="X34">
            <v>10.902889999999999</v>
          </cell>
          <cell r="Y34">
            <v>10.443849999999999</v>
          </cell>
          <cell r="Z34">
            <v>10.46509</v>
          </cell>
          <cell r="AA34">
            <v>11.37236</v>
          </cell>
          <cell r="AB34">
            <v>11.06019</v>
          </cell>
          <cell r="AC34">
            <v>11.2365925</v>
          </cell>
          <cell r="AD34">
            <v>11.2365925</v>
          </cell>
          <cell r="AE34">
            <v>11.2365925</v>
          </cell>
          <cell r="AF34">
            <v>11.2365925</v>
          </cell>
          <cell r="AG34">
            <v>11.2365925</v>
          </cell>
          <cell r="AH34">
            <v>11.2365925</v>
          </cell>
          <cell r="AI34">
            <v>11.2365925</v>
          </cell>
          <cell r="AJ34">
            <v>11.2365925</v>
          </cell>
          <cell r="AK34">
            <v>11.2365925</v>
          </cell>
          <cell r="AL34">
            <v>11.2365925</v>
          </cell>
          <cell r="AM34">
            <v>11.2365925</v>
          </cell>
          <cell r="AN34">
            <v>11.2365925</v>
          </cell>
          <cell r="AO34">
            <v>13.1932475</v>
          </cell>
          <cell r="AP34">
            <v>13.1932475</v>
          </cell>
          <cell r="AQ34">
            <v>13.1932475</v>
          </cell>
          <cell r="AR34">
            <v>13.1932475</v>
          </cell>
          <cell r="AS34">
            <v>13.1932475</v>
          </cell>
          <cell r="AT34">
            <v>13.1932475</v>
          </cell>
          <cell r="AU34">
            <v>13.1932475</v>
          </cell>
          <cell r="AV34">
            <v>13.1932475</v>
          </cell>
          <cell r="AW34">
            <v>13.1932475</v>
          </cell>
          <cell r="AX34">
            <v>13.1932475</v>
          </cell>
          <cell r="AY34">
            <v>13.1932475</v>
          </cell>
          <cell r="AZ34">
            <v>13.1932475</v>
          </cell>
          <cell r="BA34">
            <v>14.6738541666667</v>
          </cell>
          <cell r="BB34">
            <v>14.6738541666667</v>
          </cell>
          <cell r="BC34">
            <v>14.6738541666667</v>
          </cell>
          <cell r="BD34">
            <v>14.6738541666667</v>
          </cell>
          <cell r="BE34">
            <v>14.6738541666667</v>
          </cell>
          <cell r="BF34">
            <v>14.6738541666667</v>
          </cell>
          <cell r="BG34">
            <v>14.6738541666667</v>
          </cell>
          <cell r="BH34">
            <v>14.6738541666667</v>
          </cell>
          <cell r="BI34">
            <v>14.6738541666667</v>
          </cell>
          <cell r="BJ34">
            <v>14.6738541666667</v>
          </cell>
          <cell r="BK34">
            <v>14.6738541666667</v>
          </cell>
          <cell r="BL34">
            <v>14.6738541666667</v>
          </cell>
        </row>
        <row r="35">
          <cell r="B35">
            <v>6</v>
          </cell>
          <cell r="C35" t="str">
            <v>GEOI-PUD</v>
          </cell>
          <cell r="E35">
            <v>0</v>
          </cell>
          <cell r="F35">
            <v>0</v>
          </cell>
          <cell r="G35">
            <v>0</v>
          </cell>
          <cell r="H35">
            <v>0</v>
          </cell>
          <cell r="I35">
            <v>0</v>
          </cell>
          <cell r="J35">
            <v>0</v>
          </cell>
          <cell r="K35">
            <v>0</v>
          </cell>
          <cell r="L35">
            <v>8.4461700000000004</v>
          </cell>
          <cell r="M35">
            <v>13.069380000000001</v>
          </cell>
          <cell r="N35">
            <v>17.238230000000001</v>
          </cell>
          <cell r="O35">
            <v>18.476659999999999</v>
          </cell>
          <cell r="P35">
            <v>25.774899999999999</v>
          </cell>
          <cell r="Q35">
            <v>28.955829999999999</v>
          </cell>
          <cell r="R35">
            <v>26.386669999999999</v>
          </cell>
          <cell r="S35">
            <v>24.603120000000001</v>
          </cell>
          <cell r="T35">
            <v>27.971589999999999</v>
          </cell>
          <cell r="U35">
            <v>26.050149999999999</v>
          </cell>
          <cell r="V35">
            <v>25.440760000000001</v>
          </cell>
          <cell r="W35">
            <v>24.279250000000001</v>
          </cell>
          <cell r="X35">
            <v>25.873729999999998</v>
          </cell>
          <cell r="Y35">
            <v>25.812529999999999</v>
          </cell>
          <cell r="Z35">
            <v>25.60642</v>
          </cell>
          <cell r="AA35">
            <v>24.336300000000001</v>
          </cell>
          <cell r="AB35">
            <v>23.457519999999999</v>
          </cell>
          <cell r="AC35">
            <v>24.833807499999999</v>
          </cell>
          <cell r="AD35">
            <v>24.833807499999999</v>
          </cell>
          <cell r="AE35">
            <v>24.833807499999999</v>
          </cell>
          <cell r="AF35">
            <v>24.833807499999999</v>
          </cell>
          <cell r="AG35">
            <v>24.833807499999999</v>
          </cell>
          <cell r="AH35">
            <v>24.833807499999999</v>
          </cell>
          <cell r="AI35">
            <v>24.833807499999999</v>
          </cell>
          <cell r="AJ35">
            <v>24.833807499999999</v>
          </cell>
          <cell r="AK35">
            <v>24.833807499999999</v>
          </cell>
          <cell r="AL35">
            <v>24.833807499999999</v>
          </cell>
          <cell r="AM35">
            <v>24.833807499999999</v>
          </cell>
          <cell r="AN35">
            <v>24.833807499999999</v>
          </cell>
          <cell r="AO35">
            <v>21.5386058333333</v>
          </cell>
          <cell r="AP35">
            <v>21.5386058333333</v>
          </cell>
          <cell r="AQ35">
            <v>21.5386058333333</v>
          </cell>
          <cell r="AR35">
            <v>21.5386058333333</v>
          </cell>
          <cell r="AS35">
            <v>21.5386058333333</v>
          </cell>
          <cell r="AT35">
            <v>21.5386058333333</v>
          </cell>
          <cell r="AU35">
            <v>21.5386058333333</v>
          </cell>
          <cell r="AV35">
            <v>21.5386058333333</v>
          </cell>
          <cell r="AW35">
            <v>21.5386058333333</v>
          </cell>
          <cell r="AX35">
            <v>21.5386058333333</v>
          </cell>
          <cell r="AY35">
            <v>21.5386058333333</v>
          </cell>
          <cell r="AZ35">
            <v>21.5386058333333</v>
          </cell>
          <cell r="BA35">
            <v>16.4198733333333</v>
          </cell>
          <cell r="BB35">
            <v>16.4198733333333</v>
          </cell>
          <cell r="BC35">
            <v>16.4198733333333</v>
          </cell>
          <cell r="BD35">
            <v>16.4198733333333</v>
          </cell>
          <cell r="BE35">
            <v>16.4198733333333</v>
          </cell>
          <cell r="BF35">
            <v>16.4198733333333</v>
          </cell>
          <cell r="BG35">
            <v>16.4198733333333</v>
          </cell>
          <cell r="BH35">
            <v>16.4198733333333</v>
          </cell>
          <cell r="BI35">
            <v>16.4198733333333</v>
          </cell>
          <cell r="BJ35">
            <v>16.4198733333333</v>
          </cell>
          <cell r="BK35">
            <v>16.4198733333333</v>
          </cell>
          <cell r="BL35">
            <v>16.4198733333333</v>
          </cell>
        </row>
        <row r="36">
          <cell r="B36">
            <v>7</v>
          </cell>
          <cell r="C36" t="str">
            <v>CH4-PDP</v>
          </cell>
          <cell r="E36">
            <v>0</v>
          </cell>
          <cell r="F36">
            <v>0</v>
          </cell>
          <cell r="G36">
            <v>0</v>
          </cell>
          <cell r="H36">
            <v>0</v>
          </cell>
          <cell r="I36">
            <v>0</v>
          </cell>
          <cell r="J36">
            <v>0</v>
          </cell>
          <cell r="K36">
            <v>43</v>
          </cell>
          <cell r="L36">
            <v>39.9</v>
          </cell>
          <cell r="M36">
            <v>37.9</v>
          </cell>
          <cell r="N36">
            <v>36.799999999999997</v>
          </cell>
          <cell r="O36">
            <v>35.700000000000003</v>
          </cell>
          <cell r="P36">
            <v>34.6</v>
          </cell>
          <cell r="Q36">
            <v>33.6</v>
          </cell>
          <cell r="R36">
            <v>32.6</v>
          </cell>
          <cell r="S36">
            <v>31.6</v>
          </cell>
          <cell r="T36">
            <v>30.7</v>
          </cell>
          <cell r="U36">
            <v>29.8</v>
          </cell>
          <cell r="V36">
            <v>28.9</v>
          </cell>
          <cell r="W36">
            <v>28</v>
          </cell>
          <cell r="X36">
            <v>27.2</v>
          </cell>
          <cell r="Y36">
            <v>26.4</v>
          </cell>
          <cell r="Z36">
            <v>25.6</v>
          </cell>
          <cell r="AA36">
            <v>24.9</v>
          </cell>
          <cell r="AB36">
            <v>24.1</v>
          </cell>
          <cell r="AC36">
            <v>23.4</v>
          </cell>
          <cell r="AD36">
            <v>22.8</v>
          </cell>
          <cell r="AE36">
            <v>22.2</v>
          </cell>
          <cell r="AF36">
            <v>21.7</v>
          </cell>
          <cell r="AG36">
            <v>21.3</v>
          </cell>
          <cell r="AH36">
            <v>20.9</v>
          </cell>
          <cell r="AI36">
            <v>20.5</v>
          </cell>
          <cell r="AJ36">
            <v>20.100000000000001</v>
          </cell>
          <cell r="AK36">
            <v>19.899999999999999</v>
          </cell>
          <cell r="AL36">
            <v>19.7</v>
          </cell>
          <cell r="AM36">
            <v>19.5</v>
          </cell>
          <cell r="AN36">
            <v>19.3</v>
          </cell>
          <cell r="AO36">
            <v>19.2</v>
          </cell>
          <cell r="AP36">
            <v>19</v>
          </cell>
          <cell r="AQ36">
            <v>18.8</v>
          </cell>
          <cell r="AR36">
            <v>18.7</v>
          </cell>
          <cell r="AS36">
            <v>18.5</v>
          </cell>
          <cell r="AT36">
            <v>18.399999999999999</v>
          </cell>
          <cell r="AU36">
            <v>18.2</v>
          </cell>
          <cell r="AV36">
            <v>18</v>
          </cell>
          <cell r="AW36">
            <v>17.899999999999999</v>
          </cell>
          <cell r="AX36">
            <v>17.7</v>
          </cell>
          <cell r="AY36">
            <v>17.600000000000001</v>
          </cell>
          <cell r="AZ36">
            <v>17.399999999999999</v>
          </cell>
          <cell r="BA36">
            <v>17.3</v>
          </cell>
          <cell r="BB36">
            <v>17.100000000000001</v>
          </cell>
          <cell r="BC36">
            <v>17</v>
          </cell>
          <cell r="BD36">
            <v>16.8</v>
          </cell>
          <cell r="BE36">
            <v>16.7</v>
          </cell>
          <cell r="BF36">
            <v>16.5</v>
          </cell>
          <cell r="BG36">
            <v>16.399999999999999</v>
          </cell>
          <cell r="BH36">
            <v>16.2</v>
          </cell>
          <cell r="BI36">
            <v>16.100000000000001</v>
          </cell>
          <cell r="BJ36">
            <v>15.9</v>
          </cell>
          <cell r="BK36">
            <v>15.8</v>
          </cell>
          <cell r="BL36">
            <v>15.7</v>
          </cell>
        </row>
        <row r="37">
          <cell r="B37">
            <v>8</v>
          </cell>
          <cell r="C37" t="str">
            <v>CH4-PDNP</v>
          </cell>
          <cell r="E37">
            <v>0</v>
          </cell>
          <cell r="F37">
            <v>0</v>
          </cell>
          <cell r="G37">
            <v>0</v>
          </cell>
          <cell r="H37">
            <v>0</v>
          </cell>
          <cell r="I37">
            <v>0</v>
          </cell>
          <cell r="J37">
            <v>0</v>
          </cell>
          <cell r="K37">
            <v>15.9</v>
          </cell>
          <cell r="L37">
            <v>13.5</v>
          </cell>
          <cell r="M37">
            <v>11.6</v>
          </cell>
          <cell r="N37">
            <v>9.9</v>
          </cell>
          <cell r="O37">
            <v>8.4</v>
          </cell>
          <cell r="P37">
            <v>7.4</v>
          </cell>
          <cell r="Q37">
            <v>6.9</v>
          </cell>
          <cell r="R37">
            <v>6.7</v>
          </cell>
          <cell r="S37">
            <v>6.4</v>
          </cell>
          <cell r="T37">
            <v>6.2</v>
          </cell>
          <cell r="U37">
            <v>5.9</v>
          </cell>
          <cell r="V37">
            <v>5.7</v>
          </cell>
          <cell r="W37">
            <v>5.5</v>
          </cell>
          <cell r="X37">
            <v>5.3</v>
          </cell>
          <cell r="Y37">
            <v>5.0999999999999996</v>
          </cell>
          <cell r="Z37">
            <v>4.9000000000000004</v>
          </cell>
          <cell r="AA37">
            <v>4.8</v>
          </cell>
          <cell r="AB37">
            <v>4.5999999999999996</v>
          </cell>
          <cell r="AC37">
            <v>4.4000000000000004</v>
          </cell>
          <cell r="AD37">
            <v>4.3</v>
          </cell>
          <cell r="AE37">
            <v>4.0999999999999996</v>
          </cell>
          <cell r="AF37">
            <v>4</v>
          </cell>
          <cell r="AG37">
            <v>3.8</v>
          </cell>
          <cell r="AH37">
            <v>3.7</v>
          </cell>
          <cell r="AI37">
            <v>3.5</v>
          </cell>
          <cell r="AJ37">
            <v>3.4</v>
          </cell>
          <cell r="AK37">
            <v>3.3</v>
          </cell>
          <cell r="AL37">
            <v>3.2</v>
          </cell>
          <cell r="AM37">
            <v>3</v>
          </cell>
          <cell r="AN37">
            <v>3</v>
          </cell>
          <cell r="AO37">
            <v>2.9</v>
          </cell>
          <cell r="AP37">
            <v>2.9</v>
          </cell>
          <cell r="AQ37">
            <v>2.9</v>
          </cell>
          <cell r="AR37">
            <v>2.9</v>
          </cell>
          <cell r="AS37">
            <v>2.8</v>
          </cell>
          <cell r="AT37">
            <v>2.8</v>
          </cell>
          <cell r="AU37">
            <v>2.8</v>
          </cell>
          <cell r="AV37">
            <v>2.8</v>
          </cell>
          <cell r="AW37">
            <v>2.8</v>
          </cell>
          <cell r="AX37">
            <v>2.7</v>
          </cell>
          <cell r="AY37">
            <v>2.7</v>
          </cell>
          <cell r="AZ37">
            <v>2.7</v>
          </cell>
          <cell r="BA37">
            <v>2.7</v>
          </cell>
          <cell r="BB37">
            <v>2.7</v>
          </cell>
          <cell r="BC37">
            <v>2.6</v>
          </cell>
          <cell r="BD37">
            <v>2.6</v>
          </cell>
          <cell r="BE37">
            <v>2.6</v>
          </cell>
          <cell r="BF37">
            <v>2.6</v>
          </cell>
          <cell r="BG37">
            <v>2.6</v>
          </cell>
          <cell r="BH37">
            <v>2.6</v>
          </cell>
          <cell r="BI37">
            <v>2.5</v>
          </cell>
          <cell r="BJ37">
            <v>2.5</v>
          </cell>
          <cell r="BK37">
            <v>2.5</v>
          </cell>
          <cell r="BL37">
            <v>2.5</v>
          </cell>
        </row>
        <row r="38">
          <cell r="B38">
            <v>9</v>
          </cell>
          <cell r="C38" t="str">
            <v>Utica_BOG</v>
          </cell>
          <cell r="E38">
            <v>0</v>
          </cell>
          <cell r="F38">
            <v>0</v>
          </cell>
          <cell r="G38">
            <v>0</v>
          </cell>
          <cell r="H38">
            <v>0</v>
          </cell>
          <cell r="I38">
            <v>0</v>
          </cell>
          <cell r="J38">
            <v>0</v>
          </cell>
          <cell r="K38">
            <v>0</v>
          </cell>
          <cell r="L38">
            <v>0</v>
          </cell>
          <cell r="M38">
            <v>0</v>
          </cell>
          <cell r="N38">
            <v>0</v>
          </cell>
          <cell r="O38">
            <v>0</v>
          </cell>
          <cell r="P38">
            <v>0</v>
          </cell>
          <cell r="Q38">
            <v>0</v>
          </cell>
          <cell r="R38">
            <v>9.963956005859373</v>
          </cell>
          <cell r="S38">
            <v>18.134328618164062</v>
          </cell>
          <cell r="T38">
            <v>15.114498134765622</v>
          </cell>
          <cell r="U38">
            <v>22.958282976074219</v>
          </cell>
          <cell r="V38">
            <v>29.552786630859373</v>
          </cell>
          <cell r="W38">
            <v>35.276791491699214</v>
          </cell>
          <cell r="X38">
            <v>40.35278062011718</v>
          </cell>
          <cell r="Y38">
            <v>44.924215505371087</v>
          </cell>
          <cell r="Z38">
            <v>49.089817001953122</v>
          </cell>
          <cell r="AA38">
            <v>52.920845080566409</v>
          </cell>
          <cell r="AB38">
            <v>56.470650803222654</v>
          </cell>
          <cell r="AC38">
            <v>59.780347497558594</v>
          </cell>
          <cell r="AD38">
            <v>62.882368820800778</v>
          </cell>
          <cell r="AE38">
            <v>65.802799150390612</v>
          </cell>
          <cell r="AF38">
            <v>68.56296359008789</v>
          </cell>
          <cell r="AG38">
            <v>71.180539840087889</v>
          </cell>
          <cell r="AH38">
            <v>73.670359268798819</v>
          </cell>
          <cell r="AI38">
            <v>76.044997867431633</v>
          </cell>
          <cell r="AJ38">
            <v>78.315217973632812</v>
          </cell>
          <cell r="AK38">
            <v>80.490307324218747</v>
          </cell>
          <cell r="AL38">
            <v>82.578339711914055</v>
          </cell>
          <cell r="AM38">
            <v>84.586380725097655</v>
          </cell>
          <cell r="AN38">
            <v>86.520652100830063</v>
          </cell>
          <cell r="AO38">
            <v>88.386661257324221</v>
          </cell>
          <cell r="AP38">
            <v>90.189309337158207</v>
          </cell>
          <cell r="AQ38">
            <v>91.932977363281239</v>
          </cell>
          <cell r="AR38">
            <v>93.621598566284177</v>
          </cell>
          <cell r="AS38">
            <v>95.258717877807612</v>
          </cell>
          <cell r="AT38">
            <v>96.847541972656245</v>
          </cell>
          <cell r="AU38">
            <v>98.390981650390614</v>
          </cell>
          <cell r="AV38">
            <v>99.891687551269513</v>
          </cell>
          <cell r="AW38">
            <v>101.35208040039061</v>
          </cell>
          <cell r="AX38">
            <v>102.77437707336425</v>
          </cell>
          <cell r="AY38">
            <v>114.12456968322751</v>
          </cell>
          <cell r="AZ38">
            <v>113.68303656860348</v>
          </cell>
          <cell r="BA38">
            <v>113.77638252197264</v>
          </cell>
          <cell r="BB38">
            <v>114.17119331420898</v>
          </cell>
          <cell r="BC38">
            <v>114.74860648803708</v>
          </cell>
          <cell r="BD38">
            <v>115.44178736755367</v>
          </cell>
          <cell r="BE38">
            <v>116.21038579223628</v>
          </cell>
          <cell r="BF38">
            <v>117.02870608154295</v>
          </cell>
          <cell r="BG38">
            <v>117.87970048889157</v>
          </cell>
          <cell r="BH38">
            <v>118.75169089599606</v>
          </cell>
          <cell r="BI38">
            <v>119.63646989868163</v>
          </cell>
          <cell r="BJ38">
            <v>120.52815481262203</v>
          </cell>
          <cell r="BK38">
            <v>121.42246111755367</v>
          </cell>
          <cell r="BL38">
            <v>122.31623168334957</v>
          </cell>
        </row>
        <row r="39">
          <cell r="B39">
            <v>10</v>
          </cell>
          <cell r="C39" t="str">
            <v>Utica_BONCL</v>
          </cell>
          <cell r="E39">
            <v>0</v>
          </cell>
          <cell r="F39">
            <v>0</v>
          </cell>
          <cell r="G39">
            <v>0</v>
          </cell>
          <cell r="H39">
            <v>0</v>
          </cell>
          <cell r="I39">
            <v>0</v>
          </cell>
          <cell r="J39">
            <v>0</v>
          </cell>
          <cell r="K39">
            <v>0</v>
          </cell>
          <cell r="L39">
            <v>0</v>
          </cell>
          <cell r="M39">
            <v>0</v>
          </cell>
          <cell r="N39">
            <v>0</v>
          </cell>
          <cell r="O39">
            <v>10.025084570312499</v>
          </cell>
          <cell r="P39">
            <v>18.245582167968749</v>
          </cell>
          <cell r="Q39">
            <v>15.207225117187496</v>
          </cell>
          <cell r="R39">
            <v>23.099131337890626</v>
          </cell>
          <cell r="S39">
            <v>29.734092070312499</v>
          </cell>
          <cell r="T39">
            <v>35.493213525390622</v>
          </cell>
          <cell r="U39">
            <v>40.600343691406245</v>
          </cell>
          <cell r="V39">
            <v>45.199824189453118</v>
          </cell>
          <cell r="W39">
            <v>49.390981523437496</v>
          </cell>
          <cell r="X39">
            <v>53.245512841796874</v>
          </cell>
          <cell r="Y39">
            <v>56.817096513671871</v>
          </cell>
          <cell r="Z39">
            <v>60.147098095703129</v>
          </cell>
          <cell r="AA39">
            <v>63.268150224609371</v>
          </cell>
          <cell r="AB39">
            <v>66.206497304687488</v>
          </cell>
          <cell r="AC39">
            <v>68.983595268554694</v>
          </cell>
          <cell r="AD39">
            <v>71.617230268554678</v>
          </cell>
          <cell r="AE39">
            <v>74.122324663085934</v>
          </cell>
          <cell r="AF39">
            <v>76.511531596679674</v>
          </cell>
          <cell r="AG39">
            <v>78.795679433593747</v>
          </cell>
          <cell r="AH39">
            <v>80.984112890624999</v>
          </cell>
          <cell r="AI39">
            <v>83.084955292968743</v>
          </cell>
          <cell r="AJ39">
            <v>85.105315576171876</v>
          </cell>
          <cell r="AK39">
            <v>87.051453647460932</v>
          </cell>
          <cell r="AL39">
            <v>88.928910712890627</v>
          </cell>
          <cell r="AM39">
            <v>90.742617983398432</v>
          </cell>
          <cell r="AN39">
            <v>92.496983359374994</v>
          </cell>
          <cell r="AO39">
            <v>94.195964201660146</v>
          </cell>
          <cell r="AP39">
            <v>95.843127189941399</v>
          </cell>
          <cell r="AQ39">
            <v>97.441698671874988</v>
          </cell>
          <cell r="AR39">
            <v>98.994607304687491</v>
          </cell>
          <cell r="AS39">
            <v>100.50451999023436</v>
          </cell>
          <cell r="AT39">
            <v>101.97387230468749</v>
          </cell>
          <cell r="AU39">
            <v>103.40489472412108</v>
          </cell>
          <cell r="AV39">
            <v>114.82472041748044</v>
          </cell>
          <cell r="AW39">
            <v>114.38047851074217</v>
          </cell>
          <cell r="AX39">
            <v>114.47439713867185</v>
          </cell>
          <cell r="AY39">
            <v>114.8716300830078</v>
          </cell>
          <cell r="AZ39">
            <v>115.45258566894528</v>
          </cell>
          <cell r="BA39">
            <v>116.1500191918945</v>
          </cell>
          <cell r="BB39">
            <v>116.9233329443359</v>
          </cell>
          <cell r="BC39">
            <v>117.7466736035156</v>
          </cell>
          <cell r="BD39">
            <v>118.60288883544919</v>
          </cell>
          <cell r="BE39">
            <v>119.48022887695309</v>
          </cell>
          <cell r="BF39">
            <v>120.37043597167968</v>
          </cell>
          <cell r="BG39">
            <v>121.26759134521481</v>
          </cell>
          <cell r="BH39">
            <v>122.16738419189448</v>
          </cell>
          <cell r="BI39">
            <v>123.06663801269528</v>
          </cell>
          <cell r="BJ39">
            <v>123.96299240478514</v>
          </cell>
          <cell r="BK39">
            <v>124.85468324707027</v>
          </cell>
          <cell r="BL39">
            <v>125.74039065185542</v>
          </cell>
        </row>
        <row r="40">
          <cell r="B40">
            <v>11</v>
          </cell>
          <cell r="C40" t="str">
            <v>Utica_BOR</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8.9125446972656235</v>
          </cell>
          <cell r="AH40">
            <v>16.220767561523438</v>
          </cell>
          <cell r="AI40">
            <v>22.432138734374998</v>
          </cell>
          <cell r="AJ40">
            <v>27.84391401708984</v>
          </cell>
          <cell r="AK40">
            <v>32.645704245117187</v>
          </cell>
          <cell r="AL40">
            <v>36.966107794921875</v>
          </cell>
          <cell r="AM40">
            <v>40.896486021972649</v>
          </cell>
          <cell r="AN40">
            <v>44.504149688964837</v>
          </cell>
          <cell r="AO40">
            <v>47.840165459472651</v>
          </cell>
          <cell r="AP40">
            <v>50.944223254394529</v>
          </cell>
          <cell r="AQ40">
            <v>53.847800354003908</v>
          </cell>
          <cell r="AR40">
            <v>56.576295004394531</v>
          </cell>
          <cell r="AS40">
            <v>59.150505774902335</v>
          </cell>
          <cell r="AT40">
            <v>61.587685546874994</v>
          </cell>
          <cell r="AU40">
            <v>63.902309490966793</v>
          </cell>
          <cell r="AV40">
            <v>66.106644242431642</v>
          </cell>
          <cell r="AW40">
            <v>68.211178431152348</v>
          </cell>
          <cell r="AX40">
            <v>70.224952475830079</v>
          </cell>
          <cell r="AY40">
            <v>81.068359748291002</v>
          </cell>
          <cell r="AZ40">
            <v>90.231393188232417</v>
          </cell>
          <cell r="BA40">
            <v>98.227553027343745</v>
          </cell>
          <cell r="BB40">
            <v>105.35942587939452</v>
          </cell>
          <cell r="BC40">
            <v>111.82135841015625</v>
          </cell>
          <cell r="BD40">
            <v>117.74617598583987</v>
          </cell>
          <cell r="BE40">
            <v>123.22902894653323</v>
          </cell>
          <cell r="BF40">
            <v>128.34063794531255</v>
          </cell>
          <cell r="BG40">
            <v>133.13514983093268</v>
          </cell>
          <cell r="BH40">
            <v>137.65504629528817</v>
          </cell>
          <cell r="BI40">
            <v>141.93434321521005</v>
          </cell>
          <cell r="BJ40">
            <v>146.00075407031258</v>
          </cell>
          <cell r="BK40">
            <v>149.87719519628914</v>
          </cell>
          <cell r="BL40">
            <v>153.58286139807134</v>
          </cell>
        </row>
        <row r="41">
          <cell r="B41">
            <v>12</v>
          </cell>
          <cell r="C41" t="str">
            <v>Utica_TG</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10.5017960546875</v>
          </cell>
          <cell r="U41">
            <v>8.2234356640624995</v>
          </cell>
          <cell r="V41">
            <v>6.7858915820312493</v>
          </cell>
          <cell r="W41">
            <v>5.7920015332031252</v>
          </cell>
          <cell r="X41">
            <v>15.563645244140623</v>
          </cell>
          <cell r="Y41">
            <v>23.226909999999997</v>
          </cell>
          <cell r="Z41">
            <v>29.568810019531245</v>
          </cell>
          <cell r="AA41">
            <v>34.999850195312497</v>
          </cell>
          <cell r="AB41">
            <v>39.762203593749994</v>
          </cell>
          <cell r="AC41">
            <v>44.011200156249991</v>
          </cell>
          <cell r="AD41">
            <v>47.852706567382803</v>
          </cell>
          <cell r="AE41">
            <v>51.362280541992178</v>
          </cell>
          <cell r="AF41">
            <v>54.595835629882799</v>
          </cell>
          <cell r="AG41">
            <v>57.595973793945312</v>
          </cell>
          <cell r="AH41">
            <v>60.395940869140617</v>
          </cell>
          <cell r="AI41">
            <v>63.022208681640613</v>
          </cell>
          <cell r="AJ41">
            <v>65.496218149414048</v>
          </cell>
          <cell r="AK41">
            <v>67.835591464843745</v>
          </cell>
          <cell r="AL41">
            <v>70.054997539062498</v>
          </cell>
          <cell r="AM41">
            <v>72.166784819335916</v>
          </cell>
          <cell r="AN41">
            <v>74.181451147460919</v>
          </cell>
          <cell r="AO41">
            <v>76.107999907226557</v>
          </cell>
          <cell r="AP41">
            <v>77.954213691406252</v>
          </cell>
          <cell r="AQ41">
            <v>79.726868510742179</v>
          </cell>
          <cell r="AR41">
            <v>81.431901457519515</v>
          </cell>
          <cell r="AS41">
            <v>93.576341091308606</v>
          </cell>
          <cell r="AT41">
            <v>103.38466799072268</v>
          </cell>
          <cell r="AU41">
            <v>111.70182699218752</v>
          </cell>
          <cell r="AV41">
            <v>118.97516553222654</v>
          </cell>
          <cell r="AW41">
            <v>125.47173885253905</v>
          </cell>
          <cell r="AX41">
            <v>131.36451990722654</v>
          </cell>
          <cell r="AY41">
            <v>136.77239548339844</v>
          </cell>
          <cell r="AZ41">
            <v>141.78085428466798</v>
          </cell>
          <cell r="BA41">
            <v>167.45719337158204</v>
          </cell>
          <cell r="BB41">
            <v>167.28636781249998</v>
          </cell>
          <cell r="BC41">
            <v>168.54869855468749</v>
          </cell>
          <cell r="BD41">
            <v>170.48061184814449</v>
          </cell>
          <cell r="BE41">
            <v>172.74733668701171</v>
          </cell>
          <cell r="BF41">
            <v>175.18208855468751</v>
          </cell>
          <cell r="BG41">
            <v>177.69462500976562</v>
          </cell>
          <cell r="BH41">
            <v>180.23335401855468</v>
          </cell>
          <cell r="BI41">
            <v>182.76772657714844</v>
          </cell>
          <cell r="BJ41">
            <v>185.27929668945313</v>
          </cell>
          <cell r="BK41">
            <v>187.75688164550783</v>
          </cell>
          <cell r="BL41">
            <v>190.19380853515625</v>
          </cell>
        </row>
        <row r="42">
          <cell r="B42">
            <v>13</v>
          </cell>
          <cell r="C42" t="str">
            <v>Utica_WGS</v>
          </cell>
          <cell r="E42">
            <v>0</v>
          </cell>
          <cell r="F42">
            <v>0</v>
          </cell>
          <cell r="G42">
            <v>0</v>
          </cell>
          <cell r="H42">
            <v>0</v>
          </cell>
          <cell r="I42">
            <v>0</v>
          </cell>
          <cell r="J42">
            <v>0</v>
          </cell>
          <cell r="K42">
            <v>0</v>
          </cell>
          <cell r="L42">
            <v>0</v>
          </cell>
          <cell r="M42">
            <v>0</v>
          </cell>
          <cell r="N42">
            <v>0</v>
          </cell>
          <cell r="O42">
            <v>0</v>
          </cell>
          <cell r="P42">
            <v>0</v>
          </cell>
          <cell r="Q42">
            <v>6.5316057802734386</v>
          </cell>
          <cell r="R42">
            <v>5.1145767905273436</v>
          </cell>
          <cell r="S42">
            <v>4.2204942421875007</v>
          </cell>
          <cell r="T42">
            <v>3.6023428212890627</v>
          </cell>
          <cell r="U42">
            <v>9.6798292998046875</v>
          </cell>
          <cell r="V42">
            <v>14.446007450683595</v>
          </cell>
          <cell r="W42">
            <v>18.390360194824218</v>
          </cell>
          <cell r="X42">
            <v>21.76820287426758</v>
          </cell>
          <cell r="Y42">
            <v>24.730154791259764</v>
          </cell>
          <cell r="Z42">
            <v>27.372823573974614</v>
          </cell>
          <cell r="AA42">
            <v>29.762053442138669</v>
          </cell>
          <cell r="AB42">
            <v>31.944837665039067</v>
          </cell>
          <cell r="AC42">
            <v>33.955951820800784</v>
          </cell>
          <cell r="AD42">
            <v>35.821891393066402</v>
          </cell>
          <cell r="AE42">
            <v>37.563334548706045</v>
          </cell>
          <cell r="AF42">
            <v>39.19674527929687</v>
          </cell>
          <cell r="AG42">
            <v>40.735458892089845</v>
          </cell>
          <cell r="AH42">
            <v>42.190435037109374</v>
          </cell>
          <cell r="AI42">
            <v>43.570797604980463</v>
          </cell>
          <cell r="AJ42">
            <v>44.884226368652342</v>
          </cell>
          <cell r="AK42">
            <v>46.137250647949216</v>
          </cell>
          <cell r="AL42">
            <v>47.335470002929682</v>
          </cell>
          <cell r="AM42">
            <v>55.01533096252443</v>
          </cell>
          <cell r="AN42">
            <v>61.232412754028331</v>
          </cell>
          <cell r="AO42">
            <v>66.513354428100584</v>
          </cell>
          <cell r="AP42">
            <v>71.137341627319316</v>
          </cell>
          <cell r="AQ42">
            <v>75.271290167724601</v>
          </cell>
          <cell r="AR42">
            <v>79.023488852416989</v>
          </cell>
          <cell r="AS42">
            <v>82.468491635742183</v>
          </cell>
          <cell r="AT42">
            <v>85.660003445800783</v>
          </cell>
          <cell r="AU42">
            <v>88.63811332031247</v>
          </cell>
          <cell r="AV42">
            <v>91.433620530395487</v>
          </cell>
          <cell r="AW42">
            <v>94.070756761962869</v>
          </cell>
          <cell r="AX42">
            <v>96.568969504943823</v>
          </cell>
          <cell r="AY42">
            <v>112.00734422369389</v>
          </cell>
          <cell r="AZ42">
            <v>111.43854686810305</v>
          </cell>
          <cell r="BA42">
            <v>111.8167678547974</v>
          </cell>
          <cell r="BB42">
            <v>112.65732897088624</v>
          </cell>
          <cell r="BC42">
            <v>113.74444234533694</v>
          </cell>
          <cell r="BD42">
            <v>114.96840495776371</v>
          </cell>
          <cell r="BE42">
            <v>116.26831500732423</v>
          </cell>
          <cell r="BF42">
            <v>117.60822350354007</v>
          </cell>
          <cell r="BG42">
            <v>118.96596593646242</v>
          </cell>
          <cell r="BH42">
            <v>120.32745263690191</v>
          </cell>
          <cell r="BI42">
            <v>121.68354787866213</v>
          </cell>
          <cell r="BJ42">
            <v>123.02826308514408</v>
          </cell>
          <cell r="BK42">
            <v>124.35767018151854</v>
          </cell>
          <cell r="BL42">
            <v>125.66922109387211</v>
          </cell>
        </row>
        <row r="43">
          <cell r="B43">
            <v>14</v>
          </cell>
          <cell r="C43" t="str">
            <v>Woodbine_EN</v>
          </cell>
          <cell r="E43">
            <v>0</v>
          </cell>
          <cell r="F43">
            <v>0</v>
          </cell>
          <cell r="G43">
            <v>0</v>
          </cell>
          <cell r="H43">
            <v>0</v>
          </cell>
          <cell r="I43">
            <v>0</v>
          </cell>
          <cell r="J43">
            <v>0</v>
          </cell>
          <cell r="K43">
            <v>0</v>
          </cell>
          <cell r="L43">
            <v>7.2872806640625001</v>
          </cell>
          <cell r="M43">
            <v>13.65496875</v>
          </cell>
          <cell r="N43">
            <v>19.322191992187498</v>
          </cell>
          <cell r="O43">
            <v>24.436828124999995</v>
          </cell>
          <cell r="P43">
            <v>36.390886523437501</v>
          </cell>
          <cell r="Q43">
            <v>47.054505761718744</v>
          </cell>
          <cell r="R43">
            <v>56.705175878906239</v>
          </cell>
          <cell r="S43">
            <v>65.536109179687486</v>
          </cell>
          <cell r="T43">
            <v>73.687983984374981</v>
          </cell>
          <cell r="U43">
            <v>81.266823339843725</v>
          </cell>
          <cell r="V43">
            <v>88.354754882812472</v>
          </cell>
          <cell r="W43">
            <v>95.016838476562484</v>
          </cell>
          <cell r="X43">
            <v>101.30558291015623</v>
          </cell>
          <cell r="Y43">
            <v>99.976761914062493</v>
          </cell>
          <cell r="Z43">
            <v>99.273031640624978</v>
          </cell>
          <cell r="AA43">
            <v>99.00535620117185</v>
          </cell>
          <cell r="AB43">
            <v>99.051425390624985</v>
          </cell>
          <cell r="AC43">
            <v>99.328433203124973</v>
          </cell>
          <cell r="AD43">
            <v>99.77831909179686</v>
          </cell>
          <cell r="AE43">
            <v>100.35922236328123</v>
          </cell>
          <cell r="AF43">
            <v>101.04027246093749</v>
          </cell>
          <cell r="AG43">
            <v>101.79827314453122</v>
          </cell>
          <cell r="AH43">
            <v>102.6155200195312</v>
          </cell>
          <cell r="AI43">
            <v>103.47832207031247</v>
          </cell>
          <cell r="AJ43">
            <v>104.37597114257811</v>
          </cell>
          <cell r="AK43">
            <v>105.30001303710937</v>
          </cell>
          <cell r="AL43">
            <v>120.81827973632809</v>
          </cell>
          <cell r="AM43">
            <v>134.51163105468748</v>
          </cell>
          <cell r="AN43">
            <v>146.81397495117187</v>
          </cell>
          <cell r="AO43">
            <v>158.01754555664064</v>
          </cell>
          <cell r="AP43">
            <v>190.19077910156247</v>
          </cell>
          <cell r="AQ43">
            <v>175.14106098632809</v>
          </cell>
          <cell r="AR43">
            <v>177.45639213867182</v>
          </cell>
          <cell r="AS43">
            <v>179.94100151367181</v>
          </cell>
          <cell r="AT43">
            <v>197.10524853515616</v>
          </cell>
          <cell r="AU43">
            <v>197.91622294921868</v>
          </cell>
          <cell r="AV43">
            <v>199.19507973632804</v>
          </cell>
          <cell r="AW43">
            <v>200.77793129882804</v>
          </cell>
          <cell r="AX43">
            <v>202.56360454101554</v>
          </cell>
          <cell r="AY43">
            <v>204.48630820312482</v>
          </cell>
          <cell r="AZ43">
            <v>206.5015494140624</v>
          </cell>
          <cell r="BA43">
            <v>208.57833295898428</v>
          </cell>
          <cell r="BB43">
            <v>210.69454724121078</v>
          </cell>
          <cell r="BC43">
            <v>212.83413955078117</v>
          </cell>
          <cell r="BD43">
            <v>214.9852831787108</v>
          </cell>
          <cell r="BE43">
            <v>217.13917309570297</v>
          </cell>
          <cell r="BF43">
            <v>219.28920622558581</v>
          </cell>
          <cell r="BG43">
            <v>221.43040400390615</v>
          </cell>
          <cell r="BH43">
            <v>223.55900917968742</v>
          </cell>
          <cell r="BI43">
            <v>225.67218684082022</v>
          </cell>
          <cell r="BJ43">
            <v>227.76781018066396</v>
          </cell>
          <cell r="BK43">
            <v>229.84429790039053</v>
          </cell>
          <cell r="BL43">
            <v>231.90049482421867</v>
          </cell>
        </row>
        <row r="44">
          <cell r="B44">
            <v>15</v>
          </cell>
          <cell r="C44" t="str">
            <v>Woodbine_AMI</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7.2872806640625001</v>
          </cell>
          <cell r="AA44">
            <v>13.65496875</v>
          </cell>
          <cell r="AB44">
            <v>19.322191992187498</v>
          </cell>
          <cell r="AC44">
            <v>24.436828124999995</v>
          </cell>
          <cell r="AD44">
            <v>29.103605859374998</v>
          </cell>
          <cell r="AE44">
            <v>33.399537011718742</v>
          </cell>
          <cell r="AF44">
            <v>44.670264550781248</v>
          </cell>
          <cell r="AG44">
            <v>54.75424980468749</v>
          </cell>
          <cell r="AH44">
            <v>63.906570117187485</v>
          </cell>
          <cell r="AI44">
            <v>72.304114453124981</v>
          </cell>
          <cell r="AJ44">
            <v>80.075376855468733</v>
          </cell>
          <cell r="AK44">
            <v>87.317094433593724</v>
          </cell>
          <cell r="AL44">
            <v>86.816908007812472</v>
          </cell>
          <cell r="AM44">
            <v>86.841068554687482</v>
          </cell>
          <cell r="AN44">
            <v>87.218415527343737</v>
          </cell>
          <cell r="AO44">
            <v>87.840448974609359</v>
          </cell>
          <cell r="AP44">
            <v>88.635213867187488</v>
          </cell>
          <cell r="AQ44">
            <v>89.55330322265624</v>
          </cell>
          <cell r="AR44">
            <v>105.13440893554686</v>
          </cell>
          <cell r="AS44">
            <v>118.93962817382811</v>
          </cell>
          <cell r="AT44">
            <v>131.38874003906247</v>
          </cell>
          <cell r="AU44">
            <v>142.76372915039059</v>
          </cell>
          <cell r="AV44">
            <v>153.2636690917968</v>
          </cell>
          <cell r="AW44">
            <v>163.03467700195307</v>
          </cell>
          <cell r="AX44">
            <v>179.47469414062496</v>
          </cell>
          <cell r="AY44">
            <v>194.46283945312496</v>
          </cell>
          <cell r="AZ44">
            <v>208.28651865234374</v>
          </cell>
          <cell r="BA44">
            <v>221.14882382812493</v>
          </cell>
          <cell r="BB44">
            <v>233.19983671874991</v>
          </cell>
          <cell r="BC44">
            <v>244.55433530273424</v>
          </cell>
          <cell r="BD44">
            <v>255.30250371093737</v>
          </cell>
          <cell r="BE44">
            <v>265.51677348632796</v>
          </cell>
          <cell r="BF44">
            <v>304.40550688476554</v>
          </cell>
          <cell r="BG44">
            <v>310.04128271484365</v>
          </cell>
          <cell r="BH44">
            <v>316.16949316406232</v>
          </cell>
          <cell r="BI44">
            <v>322.54035424804675</v>
          </cell>
          <cell r="BJ44">
            <v>329.01152900390611</v>
          </cell>
          <cell r="BK44">
            <v>335.49837700195303</v>
          </cell>
          <cell r="BL44">
            <v>341.94920815429685</v>
          </cell>
        </row>
        <row r="45">
          <cell r="B45">
            <v>16</v>
          </cell>
          <cell r="C45" t="str">
            <v>Wilcox</v>
          </cell>
          <cell r="E45">
            <v>0</v>
          </cell>
          <cell r="F45">
            <v>0</v>
          </cell>
          <cell r="G45">
            <v>0</v>
          </cell>
          <cell r="H45">
            <v>0</v>
          </cell>
          <cell r="I45">
            <v>0</v>
          </cell>
          <cell r="J45">
            <v>0</v>
          </cell>
          <cell r="K45">
            <v>0</v>
          </cell>
          <cell r="L45">
            <v>0</v>
          </cell>
          <cell r="M45">
            <v>0</v>
          </cell>
          <cell r="N45">
            <v>0</v>
          </cell>
          <cell r="O45">
            <v>5.5628642211914059</v>
          </cell>
          <cell r="P45">
            <v>10.124373138427734</v>
          </cell>
          <cell r="Q45">
            <v>14.001269622802734</v>
          </cell>
          <cell r="R45">
            <v>17.37908983154297</v>
          </cell>
          <cell r="S45">
            <v>20.376180908203125</v>
          </cell>
          <cell r="T45">
            <v>23.072809020996097</v>
          </cell>
          <cell r="U45">
            <v>25.525998513793944</v>
          </cell>
          <cell r="V45">
            <v>27.777761975097654</v>
          </cell>
          <cell r="W45">
            <v>29.859973471069331</v>
          </cell>
          <cell r="X45">
            <v>31.797405853271481</v>
          </cell>
          <cell r="Y45">
            <v>33.609705981445309</v>
          </cell>
          <cell r="Z45">
            <v>35.312726376342766</v>
          </cell>
          <cell r="AA45">
            <v>36.919448785400384</v>
          </cell>
          <cell r="AB45">
            <v>38.440641760253897</v>
          </cell>
          <cell r="AC45">
            <v>39.885340182495106</v>
          </cell>
          <cell r="AD45">
            <v>41.2612004333496</v>
          </cell>
          <cell r="AE45">
            <v>42.574769027709955</v>
          </cell>
          <cell r="AF45">
            <v>49.394552824401849</v>
          </cell>
          <cell r="AG45">
            <v>55.161231289672841</v>
          </cell>
          <cell r="AH45">
            <v>60.195828474426271</v>
          </cell>
          <cell r="AI45">
            <v>64.687644525146496</v>
          </cell>
          <cell r="AJ45">
            <v>68.758353694152845</v>
          </cell>
          <cell r="AK45">
            <v>72.491178135681167</v>
          </cell>
          <cell r="AL45">
            <v>75.945780519104019</v>
          </cell>
          <cell r="AM45">
            <v>79.166538455200197</v>
          </cell>
          <cell r="AN45">
            <v>82.187454304504399</v>
          </cell>
          <cell r="AO45">
            <v>85.035223379516609</v>
          </cell>
          <cell r="AP45">
            <v>87.731235081481941</v>
          </cell>
          <cell r="AQ45">
            <v>90.292926342773441</v>
          </cell>
          <cell r="AR45">
            <v>98.297588323974594</v>
          </cell>
          <cell r="AS45">
            <v>105.19309182128906</v>
          </cell>
          <cell r="AT45">
            <v>111.30642670898436</v>
          </cell>
          <cell r="AU45">
            <v>116.83189998321532</v>
          </cell>
          <cell r="AV45">
            <v>121.89543221282956</v>
          </cell>
          <cell r="AW45">
            <v>143.27247333526617</v>
          </cell>
          <cell r="AX45">
            <v>144.64457341003421</v>
          </cell>
          <cell r="AY45">
            <v>146.70172762298586</v>
          </cell>
          <cell r="AZ45">
            <v>149.08671037445069</v>
          </cell>
          <cell r="BA45">
            <v>151.62675877532956</v>
          </cell>
          <cell r="BB45">
            <v>154.23088938903805</v>
          </cell>
          <cell r="BC45">
            <v>156.8484810035705</v>
          </cell>
          <cell r="BD45">
            <v>159.45041884918209</v>
          </cell>
          <cell r="BE45">
            <v>162.01972170639033</v>
          </cell>
          <cell r="BF45">
            <v>164.54654762420648</v>
          </cell>
          <cell r="BG45">
            <v>167.02539131698603</v>
          </cell>
          <cell r="BH45">
            <v>169.45344644622801</v>
          </cell>
          <cell r="BI45">
            <v>171.82960835952755</v>
          </cell>
          <cell r="BJ45">
            <v>174.1538541000366</v>
          </cell>
          <cell r="BK45">
            <v>176.42684980545042</v>
          </cell>
          <cell r="BL45">
            <v>178.64969176254269</v>
          </cell>
        </row>
        <row r="46">
          <cell r="B46">
            <v>17</v>
          </cell>
          <cell r="C46" t="str">
            <v>Mississippian</v>
          </cell>
          <cell r="E46">
            <v>0</v>
          </cell>
          <cell r="F46">
            <v>0</v>
          </cell>
          <cell r="G46">
            <v>0</v>
          </cell>
          <cell r="H46">
            <v>0</v>
          </cell>
          <cell r="I46">
            <v>0</v>
          </cell>
          <cell r="J46">
            <v>0</v>
          </cell>
          <cell r="K46">
            <v>4.551906884765625</v>
          </cell>
          <cell r="L46">
            <v>8.2020907714843752</v>
          </cell>
          <cell r="M46">
            <v>11.259444897460936</v>
          </cell>
          <cell r="N46">
            <v>13.895870971679686</v>
          </cell>
          <cell r="O46">
            <v>16.217227404785156</v>
          </cell>
          <cell r="P46">
            <v>18.293483972167966</v>
          </cell>
          <cell r="Q46">
            <v>20.173378918457029</v>
          </cell>
          <cell r="R46">
            <v>21.892264648437497</v>
          </cell>
          <cell r="S46">
            <v>23.476624908447263</v>
          </cell>
          <cell r="T46">
            <v>29.498735247802731</v>
          </cell>
          <cell r="U46">
            <v>34.520978094482423</v>
          </cell>
          <cell r="V46">
            <v>38.865069628906248</v>
          </cell>
          <cell r="W46">
            <v>42.713344085693365</v>
          </cell>
          <cell r="X46">
            <v>46.180264984130858</v>
          </cell>
          <cell r="Y46">
            <v>49.342985699462893</v>
          </cell>
          <cell r="Z46">
            <v>52.256305187988282</v>
          </cell>
          <cell r="AA46">
            <v>54.960737487792962</v>
          </cell>
          <cell r="AB46">
            <v>57.487199481201159</v>
          </cell>
          <cell r="AC46">
            <v>59.859896453857402</v>
          </cell>
          <cell r="AD46">
            <v>62.098183700561506</v>
          </cell>
          <cell r="AE46">
            <v>64.217815325927702</v>
          </cell>
          <cell r="AF46">
            <v>70.7837154998779</v>
          </cell>
          <cell r="AG46">
            <v>76.353150723266566</v>
          </cell>
          <cell r="AH46">
            <v>81.244238632202112</v>
          </cell>
          <cell r="AI46">
            <v>85.636767507934536</v>
          </cell>
          <cell r="AJ46">
            <v>89.643397680664037</v>
          </cell>
          <cell r="AK46">
            <v>93.340011209106407</v>
          </cell>
          <cell r="AL46">
            <v>96.780521563720654</v>
          </cell>
          <cell r="AM46">
            <v>100.00483962707516</v>
          </cell>
          <cell r="AN46">
            <v>103.04348737182613</v>
          </cell>
          <cell r="AO46">
            <v>105.92042946472165</v>
          </cell>
          <cell r="AP46">
            <v>122.31061646118162</v>
          </cell>
          <cell r="AQ46">
            <v>108.55743182067867</v>
          </cell>
          <cell r="AR46">
            <v>111.97809666748047</v>
          </cell>
          <cell r="AS46">
            <v>114.88503493041992</v>
          </cell>
          <cell r="AT46">
            <v>131.15614286193843</v>
          </cell>
          <cell r="AU46">
            <v>130.8732924957275</v>
          </cell>
          <cell r="AV46">
            <v>131.3749763580322</v>
          </cell>
          <cell r="AW46">
            <v>132.27983165588373</v>
          </cell>
          <cell r="AX46">
            <v>133.40862600097648</v>
          </cell>
          <cell r="AY46">
            <v>134.66668836059566</v>
          </cell>
          <cell r="AZ46">
            <v>135.99981670837397</v>
          </cell>
          <cell r="BA46">
            <v>137.37512915954585</v>
          </cell>
          <cell r="BB46">
            <v>138.77181181640623</v>
          </cell>
          <cell r="BC46">
            <v>140.17627552185056</v>
          </cell>
          <cell r="BD46">
            <v>141.57945055694574</v>
          </cell>
          <cell r="BE46">
            <v>142.97519667816158</v>
          </cell>
          <cell r="BF46">
            <v>144.35932650451656</v>
          </cell>
          <cell r="BG46">
            <v>145.72898817291252</v>
          </cell>
          <cell r="BH46">
            <v>147.0822597930908</v>
          </cell>
          <cell r="BI46">
            <v>148.41787482147217</v>
          </cell>
          <cell r="BJ46">
            <v>149.73503804321288</v>
          </cell>
          <cell r="BK46">
            <v>151.03329403076168</v>
          </cell>
          <cell r="BL46">
            <v>152.3077922807017</v>
          </cell>
        </row>
        <row r="47">
          <cell r="B47">
            <v>18</v>
          </cell>
          <cell r="C47" t="str">
            <v>LRSP1</v>
          </cell>
          <cell r="E47">
            <v>0</v>
          </cell>
          <cell r="F47">
            <v>0</v>
          </cell>
          <cell r="G47">
            <v>0</v>
          </cell>
          <cell r="H47">
            <v>0</v>
          </cell>
          <cell r="I47">
            <v>0</v>
          </cell>
          <cell r="J47">
            <v>0</v>
          </cell>
          <cell r="K47">
            <v>0</v>
          </cell>
          <cell r="L47">
            <v>8.5779043818979872</v>
          </cell>
          <cell r="M47">
            <v>15.517497672843184</v>
          </cell>
          <cell r="N47">
            <v>12.47832782021819</v>
          </cell>
          <cell r="O47">
            <v>10.423458675814322</v>
          </cell>
          <cell r="P47">
            <v>9.1441667968168385</v>
          </cell>
          <cell r="Q47">
            <v>16.50339992155202</v>
          </cell>
          <cell r="R47">
            <v>22.598731199292924</v>
          </cell>
          <cell r="S47">
            <v>27.482513472317674</v>
          </cell>
          <cell r="T47">
            <v>31.811754210950948</v>
          </cell>
          <cell r="U47">
            <v>35.704022461417679</v>
          </cell>
          <cell r="V47">
            <v>38.739393736579657</v>
          </cell>
          <cell r="W47">
            <v>41.825694013806896</v>
          </cell>
          <cell r="X47">
            <v>44.713971256720662</v>
          </cell>
          <cell r="Y47">
            <v>47.31281827310665</v>
          </cell>
          <cell r="Z47">
            <v>49.733296098759638</v>
          </cell>
          <cell r="AA47">
            <v>51.756396724702412</v>
          </cell>
          <cell r="AB47">
            <v>62.525947626807579</v>
          </cell>
          <cell r="AC47">
            <v>71.34941518839814</v>
          </cell>
          <cell r="AD47">
            <v>78.791147251874804</v>
          </cell>
          <cell r="AE47">
            <v>85.425192778706418</v>
          </cell>
          <cell r="AF47">
            <v>91.406653935574653</v>
          </cell>
          <cell r="AG47">
            <v>96.764863446512635</v>
          </cell>
          <cell r="AH47">
            <v>101.56657360397644</v>
          </cell>
          <cell r="AI47">
            <v>106.08982905639611</v>
          </cell>
          <cell r="AJ47">
            <v>110.44302053517829</v>
          </cell>
          <cell r="AK47">
            <v>114.48284670863086</v>
          </cell>
          <cell r="AL47">
            <v>118.05955477775865</v>
          </cell>
          <cell r="AM47">
            <v>121.54197224838579</v>
          </cell>
          <cell r="AN47">
            <v>124.9454489554836</v>
          </cell>
          <cell r="AO47">
            <v>128.14084733993212</v>
          </cell>
          <cell r="AP47">
            <v>148.36055631595625</v>
          </cell>
          <cell r="AQ47">
            <v>130.88535476867605</v>
          </cell>
          <cell r="AR47">
            <v>134.23244453824231</v>
          </cell>
          <cell r="AS47">
            <v>138.46652569249324</v>
          </cell>
          <cell r="AT47">
            <v>158.21111449022618</v>
          </cell>
          <cell r="AU47">
            <v>157.5165458167059</v>
          </cell>
          <cell r="AV47">
            <v>157.9106087395466</v>
          </cell>
          <cell r="AW47">
            <v>158.6946776316702</v>
          </cell>
          <cell r="AX47">
            <v>160.14246337183798</v>
          </cell>
          <cell r="AY47">
            <v>160.99043045694214</v>
          </cell>
          <cell r="AZ47">
            <v>162.26908765026894</v>
          </cell>
          <cell r="BA47">
            <v>164.53629534210924</v>
          </cell>
          <cell r="BB47">
            <v>165.6769297467724</v>
          </cell>
          <cell r="BC47">
            <v>167.54897195142243</v>
          </cell>
          <cell r="BD47">
            <v>168.44518025819326</v>
          </cell>
          <cell r="BE47">
            <v>170.79674596804009</v>
          </cell>
          <cell r="BF47">
            <v>172.06433370934485</v>
          </cell>
          <cell r="BG47">
            <v>173.66351233626838</v>
          </cell>
          <cell r="BH47">
            <v>175.33476679990432</v>
          </cell>
          <cell r="BI47">
            <v>176.81336730724266</v>
          </cell>
          <cell r="BJ47">
            <v>178.45831223703075</v>
          </cell>
          <cell r="BK47">
            <v>179.72177594074452</v>
          </cell>
          <cell r="BL47">
            <v>181.06188326422762</v>
          </cell>
        </row>
        <row r="48">
          <cell r="B48">
            <v>19</v>
          </cell>
          <cell r="C48" t="str">
            <v>LRSP2</v>
          </cell>
          <cell r="E48">
            <v>0</v>
          </cell>
          <cell r="F48">
            <v>0</v>
          </cell>
          <cell r="G48">
            <v>0</v>
          </cell>
          <cell r="H48">
            <v>0</v>
          </cell>
          <cell r="I48">
            <v>0</v>
          </cell>
          <cell r="J48">
            <v>0</v>
          </cell>
          <cell r="K48">
            <v>8.1504755859374995</v>
          </cell>
          <cell r="L48">
            <v>14.833806884765625</v>
          </cell>
          <cell r="M48">
            <v>12.363597656250001</v>
          </cell>
          <cell r="N48">
            <v>10.629306518554689</v>
          </cell>
          <cell r="O48">
            <v>9.3402520751953126</v>
          </cell>
          <cell r="P48">
            <v>8.3421983642578112</v>
          </cell>
          <cell r="Q48">
            <v>7.5452966308593741</v>
          </cell>
          <cell r="R48">
            <v>15.043975341796877</v>
          </cell>
          <cell r="S48">
            <v>21.183765380859377</v>
          </cell>
          <cell r="T48">
            <v>26.403486694335943</v>
          </cell>
          <cell r="U48">
            <v>30.957064086914066</v>
          </cell>
          <cell r="V48">
            <v>35.004825622558599</v>
          </cell>
          <cell r="W48">
            <v>38.654608154296881</v>
          </cell>
          <cell r="X48">
            <v>41.982512329101567</v>
          </cell>
          <cell r="Y48">
            <v>45.044311157226566</v>
          </cell>
          <cell r="Z48">
            <v>47.882144531250006</v>
          </cell>
          <cell r="AA48">
            <v>50.528663085937509</v>
          </cell>
          <cell r="AB48">
            <v>53.009702453613286</v>
          </cell>
          <cell r="AC48">
            <v>55.346074951171872</v>
          </cell>
          <cell r="AD48">
            <v>57.554805908203122</v>
          </cell>
          <cell r="AE48">
            <v>59.6500101928711</v>
          </cell>
          <cell r="AF48">
            <v>69.794002990722674</v>
          </cell>
          <cell r="AG48">
            <v>78.379198242187499</v>
          </cell>
          <cell r="AH48">
            <v>85.878257995605466</v>
          </cell>
          <cell r="AI48">
            <v>92.570422576904306</v>
          </cell>
          <cell r="AJ48">
            <v>98.635520416259794</v>
          </cell>
          <cell r="AK48">
            <v>104.19677856445315</v>
          </cell>
          <cell r="AL48">
            <v>109.34269555664063</v>
          </cell>
          <cell r="AM48">
            <v>114.13920684814455</v>
          </cell>
          <cell r="AN48">
            <v>118.6369075012207</v>
          </cell>
          <cell r="AO48">
            <v>122.87557443237304</v>
          </cell>
          <cell r="AP48">
            <v>143.18806851196291</v>
          </cell>
          <cell r="AQ48">
            <v>127.76328872680665</v>
          </cell>
          <cell r="AR48">
            <v>140.47286535644531</v>
          </cell>
          <cell r="AS48">
            <v>151.16938677978516</v>
          </cell>
          <cell r="AT48">
            <v>184.97129928588868</v>
          </cell>
          <cell r="AU48">
            <v>188.94458477783203</v>
          </cell>
          <cell r="AV48">
            <v>193.56257244873046</v>
          </cell>
          <cell r="AW48">
            <v>198.40014578247064</v>
          </cell>
          <cell r="AX48">
            <v>203.26847149658204</v>
          </cell>
          <cell r="AY48">
            <v>208.07826782226567</v>
          </cell>
          <cell r="AZ48">
            <v>212.78664385986337</v>
          </cell>
          <cell r="BA48">
            <v>217.37386660766612</v>
          </cell>
          <cell r="BB48">
            <v>221.83228353881842</v>
          </cell>
          <cell r="BC48">
            <v>226.16071875000003</v>
          </cell>
          <cell r="BD48">
            <v>230.36147634887698</v>
          </cell>
          <cell r="BE48">
            <v>234.43869818115232</v>
          </cell>
          <cell r="BF48">
            <v>238.39743246459963</v>
          </cell>
          <cell r="BG48">
            <v>242.24309967041029</v>
          </cell>
          <cell r="BH48">
            <v>245.98118655395513</v>
          </cell>
          <cell r="BI48">
            <v>249.61706900024421</v>
          </cell>
          <cell r="BJ48">
            <v>253.15591836547861</v>
          </cell>
          <cell r="BK48">
            <v>256.60264906311039</v>
          </cell>
          <cell r="BL48">
            <v>259.96190007019044</v>
          </cell>
        </row>
        <row r="49">
          <cell r="B49">
            <v>20</v>
          </cell>
          <cell r="C49" t="str">
            <v>LRSP3</v>
          </cell>
          <cell r="E49">
            <v>0</v>
          </cell>
          <cell r="F49">
            <v>0</v>
          </cell>
          <cell r="G49">
            <v>0</v>
          </cell>
          <cell r="H49">
            <v>0</v>
          </cell>
          <cell r="I49">
            <v>0</v>
          </cell>
          <cell r="J49">
            <v>0</v>
          </cell>
          <cell r="K49">
            <v>0</v>
          </cell>
          <cell r="L49">
            <v>0</v>
          </cell>
          <cell r="M49">
            <v>9.2372056640625004</v>
          </cell>
          <cell r="N49">
            <v>16.811647802734374</v>
          </cell>
          <cell r="O49">
            <v>14.012077343750001</v>
          </cell>
          <cell r="P49">
            <v>12.046547387695313</v>
          </cell>
          <cell r="Q49">
            <v>10.585619018554686</v>
          </cell>
          <cell r="R49">
            <v>18.691697143554684</v>
          </cell>
          <cell r="S49">
            <v>25.362983984374999</v>
          </cell>
          <cell r="T49">
            <v>31.061916064453122</v>
          </cell>
          <cell r="U49">
            <v>36.054814819335938</v>
          </cell>
          <cell r="V49">
            <v>40.509570605468753</v>
          </cell>
          <cell r="W49">
            <v>44.539164111328134</v>
          </cell>
          <cell r="X49">
            <v>48.223471887207033</v>
          </cell>
          <cell r="Y49">
            <v>51.621188964843753</v>
          </cell>
          <cell r="Z49">
            <v>54.776800268554695</v>
          </cell>
          <cell r="AA49">
            <v>57.724887890624998</v>
          </cell>
          <cell r="AB49">
            <v>60.492907910156248</v>
          </cell>
          <cell r="AC49">
            <v>72.340257507324225</v>
          </cell>
          <cell r="AD49">
            <v>82.385179821777356</v>
          </cell>
          <cell r="AE49">
            <v>91.168777050781259</v>
          </cell>
          <cell r="AF49">
            <v>99.011874804687494</v>
          </cell>
          <cell r="AG49">
            <v>106.12181954345704</v>
          </cell>
          <cell r="AH49">
            <v>112.64118092041015</v>
          </cell>
          <cell r="AI49">
            <v>118.67267591552735</v>
          </cell>
          <cell r="AJ49">
            <v>124.2930587402344</v>
          </cell>
          <cell r="AK49">
            <v>129.5613837463379</v>
          </cell>
          <cell r="AL49">
            <v>134.5241898864746</v>
          </cell>
          <cell r="AM49">
            <v>139.21889127197267</v>
          </cell>
          <cell r="AN49">
            <v>143.67607856445315</v>
          </cell>
          <cell r="AO49">
            <v>157.15833364257813</v>
          </cell>
          <cell r="AP49">
            <v>168.78700206298834</v>
          </cell>
          <cell r="AQ49">
            <v>179.10614068603516</v>
          </cell>
          <cell r="AR49">
            <v>188.43935225219727</v>
          </cell>
          <cell r="AS49">
            <v>196.99657431030275</v>
          </cell>
          <cell r="AT49">
            <v>204.92278332519535</v>
          </cell>
          <cell r="AU49">
            <v>212.32292742309571</v>
          </cell>
          <cell r="AV49">
            <v>246.98744283447277</v>
          </cell>
          <cell r="AW49">
            <v>248.56577143554691</v>
          </cell>
          <cell r="AX49">
            <v>251.38399997558594</v>
          </cell>
          <cell r="AY49">
            <v>254.82756558837892</v>
          </cell>
          <cell r="AZ49">
            <v>258.59388331909179</v>
          </cell>
          <cell r="BA49">
            <v>271.75724500122072</v>
          </cell>
          <cell r="BB49">
            <v>283.32452935180669</v>
          </cell>
          <cell r="BC49">
            <v>293.76623990478521</v>
          </cell>
          <cell r="BD49">
            <v>303.35661216430674</v>
          </cell>
          <cell r="BE49">
            <v>312.27127769165048</v>
          </cell>
          <cell r="BF49">
            <v>320.63067532348646</v>
          </cell>
          <cell r="BG49">
            <v>328.52178386230469</v>
          </cell>
          <cell r="BH49">
            <v>336.00999686279306</v>
          </cell>
          <cell r="BI49">
            <v>343.1460787902833</v>
          </cell>
          <cell r="BJ49">
            <v>349.97047406005873</v>
          </cell>
          <cell r="BK49">
            <v>356.51609786376963</v>
          </cell>
          <cell r="BL49">
            <v>362.81022023925783</v>
          </cell>
        </row>
        <row r="50">
          <cell r="B50">
            <v>21</v>
          </cell>
          <cell r="C50" t="str">
            <v>LRSP4</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8.344075201171874</v>
          </cell>
          <cell r="T50">
            <v>15.635199533203123</v>
          </cell>
          <cell r="U50">
            <v>22.124278582031245</v>
          </cell>
          <cell r="V50">
            <v>27.980634339843743</v>
          </cell>
          <cell r="W50">
            <v>33.324183518554676</v>
          </cell>
          <cell r="X50">
            <v>38.243106667968739</v>
          </cell>
          <cell r="Y50">
            <v>42.804229183593733</v>
          </cell>
          <cell r="Z50">
            <v>47.059460428710921</v>
          </cell>
          <cell r="AA50">
            <v>51.049963362304673</v>
          </cell>
          <cell r="AB50">
            <v>54.808955912109354</v>
          </cell>
          <cell r="AC50">
            <v>58.363650026367168</v>
          </cell>
          <cell r="AD50">
            <v>61.736631459960918</v>
          </cell>
          <cell r="AE50">
            <v>64.946861191406228</v>
          </cell>
          <cell r="AF50">
            <v>68.010418828124969</v>
          </cell>
          <cell r="AG50">
            <v>79.285139415527325</v>
          </cell>
          <cell r="AH50">
            <v>89.38586740429686</v>
          </cell>
          <cell r="AI50">
            <v>98.573822723144517</v>
          </cell>
          <cell r="AJ50">
            <v>107.02734966650388</v>
          </cell>
          <cell r="AK50">
            <v>114.8743043920898</v>
          </cell>
          <cell r="AL50">
            <v>122.20989214306637</v>
          </cell>
          <cell r="AM50">
            <v>129.10718482910153</v>
          </cell>
          <cell r="AN50">
            <v>135.62367275830076</v>
          </cell>
          <cell r="AO50">
            <v>141.80552615478513</v>
          </cell>
          <cell r="AP50">
            <v>147.69047328662106</v>
          </cell>
          <cell r="AQ50">
            <v>153.30980420068354</v>
          </cell>
          <cell r="AR50">
            <v>158.68980438134761</v>
          </cell>
          <cell r="AS50">
            <v>172.19687713330075</v>
          </cell>
          <cell r="AT50">
            <v>184.45314997265621</v>
          </cell>
          <cell r="AU50">
            <v>195.72610231494133</v>
          </cell>
          <cell r="AV50">
            <v>206.19950967333978</v>
          </cell>
          <cell r="AW50">
            <v>216.0059796210937</v>
          </cell>
          <cell r="AX50">
            <v>225.24490738916018</v>
          </cell>
          <cell r="AY50">
            <v>233.99308407568361</v>
          </cell>
          <cell r="AZ50">
            <v>242.31132116894537</v>
          </cell>
          <cell r="BA50">
            <v>275.2809958652345</v>
          </cell>
          <cell r="BB50">
            <v>279.71922372363292</v>
          </cell>
          <cell r="BC50">
            <v>284.60352843896487</v>
          </cell>
          <cell r="BD50">
            <v>289.71766411962898</v>
          </cell>
          <cell r="BE50">
            <v>294.93777054638679</v>
          </cell>
          <cell r="BF50">
            <v>300.18965169287111</v>
          </cell>
          <cell r="BG50">
            <v>305.4275248029785</v>
          </cell>
          <cell r="BH50">
            <v>310.62267147875974</v>
          </cell>
          <cell r="BI50">
            <v>315.75700135107428</v>
          </cell>
          <cell r="BJ50">
            <v>320.81924523559576</v>
          </cell>
          <cell r="BK50">
            <v>325.80260654150396</v>
          </cell>
          <cell r="BL50">
            <v>330.70327833471686</v>
          </cell>
        </row>
        <row r="51">
          <cell r="B51">
            <v>22</v>
          </cell>
          <cell r="C51" t="str">
            <v>Bakken1</v>
          </cell>
          <cell r="E51">
            <v>0</v>
          </cell>
          <cell r="F51">
            <v>0</v>
          </cell>
          <cell r="G51">
            <v>0</v>
          </cell>
          <cell r="H51">
            <v>0</v>
          </cell>
          <cell r="I51">
            <v>0</v>
          </cell>
          <cell r="J51">
            <v>0</v>
          </cell>
          <cell r="K51">
            <v>0</v>
          </cell>
          <cell r="L51">
            <v>9.9881919200000002</v>
          </cell>
          <cell r="M51">
            <v>16.578670656</v>
          </cell>
          <cell r="N51">
            <v>22.239963295999999</v>
          </cell>
          <cell r="O51">
            <v>24.966090672</v>
          </cell>
          <cell r="P51">
            <v>29.883884336000001</v>
          </cell>
          <cell r="Q51">
            <v>28.57137664</v>
          </cell>
          <cell r="R51">
            <v>33.568861448</v>
          </cell>
          <cell r="S51">
            <v>34.506519144000002</v>
          </cell>
          <cell r="T51">
            <v>35.600540959999996</v>
          </cell>
          <cell r="U51">
            <v>39.736239871999999</v>
          </cell>
          <cell r="V51">
            <v>37.903041895999998</v>
          </cell>
          <cell r="W51">
            <v>42.162785048000003</v>
          </cell>
          <cell r="X51">
            <v>42.428267408000004</v>
          </cell>
          <cell r="Y51">
            <v>46.338358880000001</v>
          </cell>
          <cell r="Z51">
            <v>49.783366407999999</v>
          </cell>
          <cell r="AA51">
            <v>49.481202631999999</v>
          </cell>
          <cell r="AB51">
            <v>52.958343767999999</v>
          </cell>
          <cell r="AC51">
            <v>56.054074032000003</v>
          </cell>
          <cell r="AD51">
            <v>58.891212791999997</v>
          </cell>
          <cell r="AE51">
            <v>58.103470815999998</v>
          </cell>
          <cell r="AF51">
            <v>59.117040680000002</v>
          </cell>
          <cell r="AG51">
            <v>62.215115855999997</v>
          </cell>
          <cell r="AH51">
            <v>59.488789376</v>
          </cell>
          <cell r="AI51">
            <v>62.959973048000002</v>
          </cell>
          <cell r="AJ51">
            <v>62.518089351999997</v>
          </cell>
          <cell r="AK51">
            <v>65.786622104000003</v>
          </cell>
          <cell r="AL51">
            <v>68.644914823999997</v>
          </cell>
          <cell r="AM51">
            <v>67.802689008000002</v>
          </cell>
          <cell r="AN51">
            <v>70.780028032000004</v>
          </cell>
          <cell r="AO51">
            <v>73.411141631999996</v>
          </cell>
          <cell r="AP51">
            <v>75.814689951999995</v>
          </cell>
          <cell r="AQ51">
            <v>74.620945415999998</v>
          </cell>
          <cell r="AR51">
            <v>75.253207208000006</v>
          </cell>
          <cell r="AS51">
            <v>77.992208792</v>
          </cell>
          <cell r="AT51">
            <v>74.926934552000006</v>
          </cell>
          <cell r="AU51">
            <v>78.077442263999998</v>
          </cell>
          <cell r="AV51">
            <v>77.331593143999996</v>
          </cell>
          <cell r="AW51">
            <v>80.311442728000003</v>
          </cell>
          <cell r="AX51">
            <v>82.895113167999995</v>
          </cell>
          <cell r="AY51">
            <v>81.791208560000001</v>
          </cell>
          <cell r="AZ51">
            <v>84.518847023999996</v>
          </cell>
          <cell r="BA51">
            <v>86.911360455999997</v>
          </cell>
          <cell r="BB51">
            <v>89.086615952000002</v>
          </cell>
          <cell r="BC51">
            <v>87.674176103999997</v>
          </cell>
          <cell r="BD51">
            <v>88.096698128</v>
          </cell>
          <cell r="BE51">
            <v>90.634323031999998</v>
          </cell>
          <cell r="BF51">
            <v>87.375513687999998</v>
          </cell>
          <cell r="BG51">
            <v>90.339843087999995</v>
          </cell>
          <cell r="BH51">
            <v>89.414702591999998</v>
          </cell>
          <cell r="BI51">
            <v>92.221782071999996</v>
          </cell>
          <cell r="BJ51">
            <v>94.638794391999994</v>
          </cell>
          <cell r="BK51">
            <v>93.374009928000007</v>
          </cell>
          <cell r="BL51">
            <v>95.946240680000002</v>
          </cell>
        </row>
        <row r="52">
          <cell r="B52">
            <v>23</v>
          </cell>
          <cell r="C52" t="str">
            <v>Bakken2</v>
          </cell>
          <cell r="E52">
            <v>0</v>
          </cell>
          <cell r="F52">
            <v>0</v>
          </cell>
          <cell r="G52">
            <v>0</v>
          </cell>
          <cell r="H52">
            <v>0</v>
          </cell>
          <cell r="I52">
            <v>0</v>
          </cell>
          <cell r="J52">
            <v>0</v>
          </cell>
          <cell r="K52">
            <v>0</v>
          </cell>
          <cell r="L52">
            <v>10.939084071875</v>
          </cell>
          <cell r="M52">
            <v>14.205304259375</v>
          </cell>
          <cell r="N52">
            <v>16.1168296953125</v>
          </cell>
          <cell r="O52">
            <v>17.904769477343802</v>
          </cell>
          <cell r="P52">
            <v>20.550817590625002</v>
          </cell>
          <cell r="Q52">
            <v>22.9187705289063</v>
          </cell>
          <cell r="R52">
            <v>24.096398738281302</v>
          </cell>
          <cell r="S52">
            <v>26.252918181249999</v>
          </cell>
          <cell r="T52">
            <v>28.214062053125001</v>
          </cell>
          <cell r="U52">
            <v>29.045930379687501</v>
          </cell>
          <cell r="V52">
            <v>30.9037954671875</v>
          </cell>
          <cell r="W52">
            <v>31.623215631250002</v>
          </cell>
          <cell r="X52">
            <v>33.370996985937502</v>
          </cell>
          <cell r="Y52">
            <v>34.966864038281201</v>
          </cell>
          <cell r="Z52">
            <v>35.470890526562499</v>
          </cell>
          <cell r="AA52">
            <v>37.033072995312502</v>
          </cell>
          <cell r="AB52">
            <v>38.465037643750001</v>
          </cell>
          <cell r="AC52">
            <v>39.8026659003906</v>
          </cell>
          <cell r="AD52">
            <v>40.085130482031303</v>
          </cell>
          <cell r="AE52">
            <v>41.452112891015602</v>
          </cell>
          <cell r="AF52">
            <v>42.709232949218801</v>
          </cell>
          <cell r="AG52">
            <v>42.907948450781298</v>
          </cell>
          <cell r="AH52">
            <v>44.1924048902344</v>
          </cell>
          <cell r="AI52">
            <v>44.389452044140597</v>
          </cell>
          <cell r="AJ52">
            <v>45.658921141796903</v>
          </cell>
          <cell r="AK52">
            <v>46.814856217968803</v>
          </cell>
          <cell r="AL52">
            <v>46.912639417968798</v>
          </cell>
          <cell r="AM52">
            <v>48.098346866406303</v>
          </cell>
          <cell r="AN52">
            <v>49.1802952167969</v>
          </cell>
          <cell r="AO52">
            <v>50.191545370703103</v>
          </cell>
          <cell r="AP52">
            <v>50.168856470312498</v>
          </cell>
          <cell r="AQ52">
            <v>51.249820651171902</v>
          </cell>
          <cell r="AR52">
            <v>52.238241491406299</v>
          </cell>
          <cell r="AS52">
            <v>52.18399411875</v>
          </cell>
          <cell r="AT52">
            <v>53.0963937191406</v>
          </cell>
          <cell r="AU52">
            <v>52.961139226953101</v>
          </cell>
          <cell r="AV52">
            <v>53.927497245703101</v>
          </cell>
          <cell r="AW52">
            <v>54.8034417671875</v>
          </cell>
          <cell r="AX52">
            <v>54.640408127148397</v>
          </cell>
          <cell r="AY52">
            <v>55.581683105468798</v>
          </cell>
          <cell r="AZ52">
            <v>56.433498891796901</v>
          </cell>
          <cell r="BA52">
            <v>57.227280712499997</v>
          </cell>
          <cell r="BB52">
            <v>56.998472074804702</v>
          </cell>
          <cell r="BC52">
            <v>57.883573990820302</v>
          </cell>
          <cell r="BD52">
            <v>58.685471158984399</v>
          </cell>
          <cell r="BE52">
            <v>58.453247989453097</v>
          </cell>
          <cell r="BF52">
            <v>59.3289719568359</v>
          </cell>
          <cell r="BG52">
            <v>59.137670114648401</v>
          </cell>
          <cell r="BH52">
            <v>58.191623266601603</v>
          </cell>
          <cell r="BI52">
            <v>57.452113681640597</v>
          </cell>
          <cell r="BJ52">
            <v>55.881723563671898</v>
          </cell>
          <cell r="BK52">
            <v>55.570625188476598</v>
          </cell>
          <cell r="BL52">
            <v>55.290591775195303</v>
          </cell>
        </row>
        <row r="53">
          <cell r="B53">
            <v>24</v>
          </cell>
          <cell r="C53" t="str">
            <v>AustinChalk</v>
          </cell>
          <cell r="E53">
            <v>0</v>
          </cell>
          <cell r="F53">
            <v>0</v>
          </cell>
          <cell r="G53">
            <v>0</v>
          </cell>
          <cell r="H53">
            <v>0</v>
          </cell>
          <cell r="I53">
            <v>0</v>
          </cell>
          <cell r="J53">
            <v>0</v>
          </cell>
          <cell r="K53">
            <v>0</v>
          </cell>
          <cell r="L53">
            <v>2.2587185546874999</v>
          </cell>
          <cell r="M53">
            <v>1.909798046875</v>
          </cell>
          <cell r="N53">
            <v>1.6578124999999999</v>
          </cell>
          <cell r="O53">
            <v>5.09665068359375</v>
          </cell>
          <cell r="P53">
            <v>4.0931340820312503</v>
          </cell>
          <cell r="Q53">
            <v>7.0845217773437499</v>
          </cell>
          <cell r="R53">
            <v>5.7822302734375004</v>
          </cell>
          <cell r="S53">
            <v>4.9290842773437502</v>
          </cell>
          <cell r="T53">
            <v>4.3178985351562504</v>
          </cell>
          <cell r="U53">
            <v>3.8544789062499998</v>
          </cell>
          <cell r="V53">
            <v>3.4889476562500001</v>
          </cell>
          <cell r="W53">
            <v>3.1920924316406301</v>
          </cell>
          <cell r="X53">
            <v>2.94552495117187</v>
          </cell>
          <cell r="Y53">
            <v>2.7370239746093699</v>
          </cell>
          <cell r="Z53">
            <v>2.558114453125</v>
          </cell>
          <cell r="AA53">
            <v>2.40271420898438</v>
          </cell>
          <cell r="AB53">
            <v>2.2663337890625002</v>
          </cell>
          <cell r="AC53">
            <v>2.14558051757813</v>
          </cell>
          <cell r="AD53">
            <v>2.0378377441406301</v>
          </cell>
          <cell r="AE53">
            <v>1.9410528808593801</v>
          </cell>
          <cell r="AF53">
            <v>1.8535908203125</v>
          </cell>
          <cell r="AG53">
            <v>1.7741318359375</v>
          </cell>
          <cell r="AH53">
            <v>1.701598046875</v>
          </cell>
          <cell r="AI53">
            <v>1.63509995117188</v>
          </cell>
          <cell r="AJ53">
            <v>1.5738962402343799</v>
          </cell>
          <cell r="AK53">
            <v>1.5173644042968699</v>
          </cell>
          <cell r="AL53">
            <v>1.4649768066406299</v>
          </cell>
          <cell r="AM53">
            <v>1.41628383789062</v>
          </cell>
          <cell r="AN53">
            <v>1.37089938964844</v>
          </cell>
          <cell r="AO53">
            <v>1.3284899902343701</v>
          </cell>
          <cell r="AP53">
            <v>1.2887664062499999</v>
          </cell>
          <cell r="AQ53">
            <v>1.2514758300781299</v>
          </cell>
          <cell r="AR53">
            <v>1.21639697265625</v>
          </cell>
          <cell r="AS53">
            <v>1.18333461914063</v>
          </cell>
          <cell r="AT53">
            <v>1.1521163330078099</v>
          </cell>
          <cell r="AU53">
            <v>1.1225889160156299</v>
          </cell>
          <cell r="AV53">
            <v>1.0946159912109401</v>
          </cell>
          <cell r="AW53">
            <v>1.06807553710938</v>
          </cell>
          <cell r="AX53">
            <v>1.042858203125</v>
          </cell>
          <cell r="AY53">
            <v>1.01886555175781</v>
          </cell>
          <cell r="AZ53">
            <v>0.996008813476563</v>
          </cell>
          <cell r="BA53">
            <v>0.97420769042968802</v>
          </cell>
          <cell r="BB53">
            <v>0.95338928222656205</v>
          </cell>
          <cell r="BC53">
            <v>0.93348747558593803</v>
          </cell>
          <cell r="BD53">
            <v>0.91444187011718803</v>
          </cell>
          <cell r="BE53">
            <v>0.89619741210937498</v>
          </cell>
          <cell r="BF53">
            <v>0.878703686523438</v>
          </cell>
          <cell r="BG53">
            <v>0.86191442871093704</v>
          </cell>
          <cell r="BH53">
            <v>0.84578718261718799</v>
          </cell>
          <cell r="BI53">
            <v>0.83028283691406202</v>
          </cell>
          <cell r="BJ53">
            <v>0.81536538085937504</v>
          </cell>
          <cell r="BK53">
            <v>0.801001513671875</v>
          </cell>
          <cell r="BL53">
            <v>0.78716044921874995</v>
          </cell>
        </row>
        <row r="54">
          <cell r="B54">
            <v>25</v>
          </cell>
          <cell r="C54" t="str">
            <v>ThreeForks</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5.2101582129166593</v>
          </cell>
          <cell r="AF54">
            <v>9.7167734112933886</v>
          </cell>
          <cell r="AG54">
            <v>13.712117134097204</v>
          </cell>
          <cell r="AH54">
            <v>17.316558746588516</v>
          </cell>
          <cell r="AI54">
            <v>20.610955205425316</v>
          </cell>
          <cell r="AJ54">
            <v>23.652504117595452</v>
          </cell>
          <cell r="AK54">
            <v>26.483303976310726</v>
          </cell>
          <cell r="AL54">
            <v>29.135328910243015</v>
          </cell>
          <cell r="AM54">
            <v>31.633492208150994</v>
          </cell>
          <cell r="AN54">
            <v>33.997620079344571</v>
          </cell>
          <cell r="AO54">
            <v>36.243774572604117</v>
          </cell>
          <cell r="AP54">
            <v>43.595326394283795</v>
          </cell>
          <cell r="AQ54">
            <v>39.729269913285542</v>
          </cell>
          <cell r="AR54">
            <v>41.884722080203936</v>
          </cell>
          <cell r="AS54">
            <v>43.891715738263834</v>
          </cell>
          <cell r="AT54">
            <v>50.999594916579795</v>
          </cell>
          <cell r="AU54">
            <v>52.106240830685692</v>
          </cell>
          <cell r="AV54">
            <v>53.331323942521635</v>
          </cell>
          <cell r="AW54">
            <v>54.612429368051146</v>
          </cell>
          <cell r="AX54">
            <v>55.917095140351485</v>
          </cell>
          <cell r="AY54">
            <v>57.227177513584998</v>
          </cell>
          <cell r="AZ54">
            <v>58.53206238105895</v>
          </cell>
          <cell r="BA54">
            <v>59.825375625633612</v>
          </cell>
          <cell r="BB54">
            <v>61.103259649131878</v>
          </cell>
          <cell r="BC54">
            <v>62.363409558611039</v>
          </cell>
          <cell r="BD54">
            <v>63.604506828771633</v>
          </cell>
          <cell r="BE54">
            <v>64.825874842165717</v>
          </cell>
          <cell r="BF54">
            <v>66.027258768845414</v>
          </cell>
          <cell r="BG54">
            <v>67.2086857027994</v>
          </cell>
          <cell r="BH54">
            <v>68.370369759765552</v>
          </cell>
          <cell r="BI54">
            <v>69.512648516197842</v>
          </cell>
          <cell r="BJ54">
            <v>70.635940317927435</v>
          </cell>
          <cell r="BK54">
            <v>71.740713451597131</v>
          </cell>
          <cell r="BL54">
            <v>72.827465494648337</v>
          </cell>
        </row>
        <row r="55">
          <cell r="B55">
            <v>26</v>
          </cell>
          <cell r="C55" t="str">
            <v>CH4</v>
          </cell>
          <cell r="E55">
            <v>0</v>
          </cell>
          <cell r="F55">
            <v>0</v>
          </cell>
          <cell r="G55">
            <v>0</v>
          </cell>
          <cell r="H55">
            <v>0</v>
          </cell>
          <cell r="I55">
            <v>0</v>
          </cell>
          <cell r="J55">
            <v>0</v>
          </cell>
          <cell r="K55">
            <v>0</v>
          </cell>
          <cell r="L55">
            <v>9.4734648632812508</v>
          </cell>
          <cell r="M55">
            <v>17.751459375000003</v>
          </cell>
          <cell r="N55">
            <v>34.592314453124999</v>
          </cell>
          <cell r="O55">
            <v>49.51933593750001</v>
          </cell>
          <cell r="P55">
            <v>62.953537207031268</v>
          </cell>
          <cell r="Q55">
            <v>65.713809814453143</v>
          </cell>
          <cell r="R55">
            <v>68.681107294921873</v>
          </cell>
          <cell r="S55">
            <v>71.729613896484381</v>
          </cell>
          <cell r="T55">
            <v>84.263158916015641</v>
          </cell>
          <cell r="U55">
            <v>95.573309355468751</v>
          </cell>
          <cell r="V55">
            <v>105.92244533203126</v>
          </cell>
          <cell r="W55">
            <v>115.49029438476563</v>
          </cell>
          <cell r="X55">
            <v>124.40649076171876</v>
          </cell>
          <cell r="Y55">
            <v>132.76831432617189</v>
          </cell>
          <cell r="Z55">
            <v>140.65107125976562</v>
          </cell>
          <cell r="AA55">
            <v>148.11453420410157</v>
          </cell>
          <cell r="AB55">
            <v>155.2071284765625</v>
          </cell>
          <cell r="AC55">
            <v>161.96876166503907</v>
          </cell>
          <cell r="AD55">
            <v>168.43279724121095</v>
          </cell>
          <cell r="AE55">
            <v>174.6274742138672</v>
          </cell>
          <cell r="AF55">
            <v>180.57694916015626</v>
          </cell>
          <cell r="AG55">
            <v>186.30207889160161</v>
          </cell>
          <cell r="AH55">
            <v>191.82102030761723</v>
          </cell>
          <cell r="AI55">
            <v>197.14969313964843</v>
          </cell>
          <cell r="AJ55">
            <v>202.30214767089842</v>
          </cell>
          <cell r="AK55">
            <v>207.29085647460934</v>
          </cell>
          <cell r="AL55">
            <v>212.12695016601563</v>
          </cell>
          <cell r="AM55">
            <v>216.82040973632817</v>
          </cell>
          <cell r="AN55">
            <v>221.3802242285156</v>
          </cell>
          <cell r="AO55">
            <v>244.7614520507812</v>
          </cell>
          <cell r="AP55">
            <v>246.68667086425779</v>
          </cell>
          <cell r="AQ55">
            <v>230.12327317382812</v>
          </cell>
          <cell r="AR55">
            <v>254.12387793457032</v>
          </cell>
          <cell r="AS55">
            <v>256.3895206640625</v>
          </cell>
          <cell r="AT55">
            <v>258.94615937988277</v>
          </cell>
          <cell r="AU55">
            <v>261.67700507812503</v>
          </cell>
          <cell r="AV55">
            <v>264.51246027832036</v>
          </cell>
          <cell r="AW55">
            <v>267.40861989257809</v>
          </cell>
          <cell r="AX55">
            <v>270.33660354492184</v>
          </cell>
          <cell r="AY55">
            <v>273.27681049804681</v>
          </cell>
          <cell r="AZ55">
            <v>276.21564388183589</v>
          </cell>
          <cell r="BA55">
            <v>279.14352051269532</v>
          </cell>
          <cell r="BB55">
            <v>282.05361301025386</v>
          </cell>
          <cell r="BC55">
            <v>284.94105027832029</v>
          </cell>
          <cell r="BD55">
            <v>287.80235002441401</v>
          </cell>
          <cell r="BE55">
            <v>290.63505408691401</v>
          </cell>
          <cell r="BF55">
            <v>293.43746088134753</v>
          </cell>
          <cell r="BG55">
            <v>296.20842840087886</v>
          </cell>
          <cell r="BH55">
            <v>298.94724281982417</v>
          </cell>
          <cell r="BI55">
            <v>301.65351156738279</v>
          </cell>
          <cell r="BJ55">
            <v>304.32708658447262</v>
          </cell>
          <cell r="BK55">
            <v>306.96800928955071</v>
          </cell>
          <cell r="BL55">
            <v>309.57646354248044</v>
          </cell>
        </row>
        <row r="56">
          <cell r="B56">
            <v>27</v>
          </cell>
          <cell r="C56" t="str">
            <v>CH4_Area</v>
          </cell>
          <cell r="E56">
            <v>0</v>
          </cell>
          <cell r="F56">
            <v>0</v>
          </cell>
          <cell r="G56">
            <v>0</v>
          </cell>
          <cell r="H56">
            <v>0</v>
          </cell>
          <cell r="I56">
            <v>0</v>
          </cell>
          <cell r="J56">
            <v>0</v>
          </cell>
          <cell r="K56">
            <v>0</v>
          </cell>
          <cell r="L56">
            <v>8.1981907470703135</v>
          </cell>
          <cell r="M56">
            <v>15.361839843749999</v>
          </cell>
          <cell r="N56">
            <v>21.737465991210936</v>
          </cell>
          <cell r="O56">
            <v>27.491431640624995</v>
          </cell>
          <cell r="P56">
            <v>32.741556591796865</v>
          </cell>
          <cell r="Q56">
            <v>37.574479138183591</v>
          </cell>
          <cell r="R56">
            <v>42.055856872558586</v>
          </cell>
          <cell r="S56">
            <v>46.23669118652343</v>
          </cell>
          <cell r="T56">
            <v>50.157425390624994</v>
          </cell>
          <cell r="U56">
            <v>53.850697119140619</v>
          </cell>
          <cell r="V56">
            <v>57.343242370605466</v>
          </cell>
          <cell r="W56">
            <v>60.657252099609373</v>
          </cell>
          <cell r="X56">
            <v>63.811355383300778</v>
          </cell>
          <cell r="Y56">
            <v>66.821350781250004</v>
          </cell>
          <cell r="Z56">
            <v>69.700758068847648</v>
          </cell>
          <cell r="AA56">
            <v>72.461239617919915</v>
          </cell>
          <cell r="AB56">
            <v>75.112929821777342</v>
          </cell>
          <cell r="AC56">
            <v>77.664693164062498</v>
          </cell>
          <cell r="AD56">
            <v>80.124330047607415</v>
          </cell>
          <cell r="AE56">
            <v>82.498742413330078</v>
          </cell>
          <cell r="AF56">
            <v>84.794067883300769</v>
          </cell>
          <cell r="AG56">
            <v>87.015789514160147</v>
          </cell>
          <cell r="AH56">
            <v>89.168827093505854</v>
          </cell>
          <cell r="AI56">
            <v>91.25761228637694</v>
          </cell>
          <cell r="AJ56">
            <v>93.286151751708971</v>
          </cell>
          <cell r="AK56">
            <v>95.258080535888652</v>
          </cell>
          <cell r="AL56">
            <v>97.176706896972647</v>
          </cell>
          <cell r="AM56">
            <v>99.045051031494125</v>
          </cell>
          <cell r="AN56">
            <v>100.86587770385739</v>
          </cell>
          <cell r="AO56">
            <v>110.83991550292967</v>
          </cell>
          <cell r="AP56">
            <v>111.53857642822263</v>
          </cell>
          <cell r="AQ56">
            <v>104.24507470092772</v>
          </cell>
          <cell r="AR56">
            <v>114.51035901489254</v>
          </cell>
          <cell r="AS56">
            <v>115.37755669555661</v>
          </cell>
          <cell r="AT56">
            <v>116.37660563964839</v>
          </cell>
          <cell r="AU56">
            <v>117.45650346679682</v>
          </cell>
          <cell r="AV56">
            <v>118.58671598510736</v>
          </cell>
          <cell r="AW56">
            <v>119.74786858520503</v>
          </cell>
          <cell r="AX56">
            <v>120.92712473144525</v>
          </cell>
          <cell r="AY56">
            <v>122.11569591064446</v>
          </cell>
          <cell r="AZ56">
            <v>123.30742027587885</v>
          </cell>
          <cell r="BA56">
            <v>124.49789829711909</v>
          </cell>
          <cell r="BB56">
            <v>125.68394539489742</v>
          </cell>
          <cell r="BC56">
            <v>126.86324348144527</v>
          </cell>
          <cell r="BD56">
            <v>128.03409335632321</v>
          </cell>
          <cell r="BE56">
            <v>129.1952549377441</v>
          </cell>
          <cell r="BF56">
            <v>130.3458301757812</v>
          </cell>
          <cell r="BG56">
            <v>131.48517595825189</v>
          </cell>
          <cell r="BH56">
            <v>132.61284610290522</v>
          </cell>
          <cell r="BI56">
            <v>133.72854381408686</v>
          </cell>
          <cell r="BJ56">
            <v>134.83208789978022</v>
          </cell>
          <cell r="BK56">
            <v>135.92338764038081</v>
          </cell>
          <cell r="BL56">
            <v>137.00242185974119</v>
          </cell>
        </row>
        <row r="57">
          <cell r="C57" t="str">
            <v>Net Oil Production</v>
          </cell>
          <cell r="E57">
            <v>78.659000000000006</v>
          </cell>
          <cell r="F57">
            <v>71.75</v>
          </cell>
          <cell r="G57">
            <v>75.971000000000004</v>
          </cell>
          <cell r="H57">
            <v>70.201682177647456</v>
          </cell>
          <cell r="I57">
            <v>80.456518503564638</v>
          </cell>
          <cell r="J57">
            <v>71.13170713476697</v>
          </cell>
          <cell r="K57">
            <v>143.88413894086889</v>
          </cell>
          <cell r="L57">
            <v>352.71189925459021</v>
          </cell>
          <cell r="M57">
            <v>393.50085120869647</v>
          </cell>
          <cell r="N57">
            <v>434.75251088780919</v>
          </cell>
          <cell r="O57">
            <v>479.9310592745004</v>
          </cell>
          <cell r="P57">
            <v>530.62183999645322</v>
          </cell>
          <cell r="Q57">
            <v>562.6702061877528</v>
          </cell>
          <cell r="R57">
            <v>614.24729900365355</v>
          </cell>
          <cell r="S57">
            <v>678.84409763420342</v>
          </cell>
          <cell r="T57">
            <v>745.55992450383599</v>
          </cell>
          <cell r="U57">
            <v>821.8319995764258</v>
          </cell>
          <cell r="V57">
            <v>873.86928075995968</v>
          </cell>
          <cell r="W57">
            <v>929.86440332166285</v>
          </cell>
          <cell r="X57">
            <v>993.82049608463592</v>
          </cell>
          <cell r="Y57">
            <v>1039.4145228053558</v>
          </cell>
          <cell r="Z57">
            <v>1092.5466502216773</v>
          </cell>
          <cell r="AA57">
            <v>1138.5075421984907</v>
          </cell>
          <cell r="AB57">
            <v>1193.1532165835056</v>
          </cell>
          <cell r="AC57">
            <v>1246.1156297539801</v>
          </cell>
          <cell r="AD57">
            <v>1295.1143226729532</v>
          </cell>
          <cell r="AE57">
            <v>1354.7557544527233</v>
          </cell>
          <cell r="AF57">
            <v>1427.7446277678021</v>
          </cell>
          <cell r="AG57">
            <v>1520.0861066331133</v>
          </cell>
          <cell r="AH57">
            <v>1590.751021691927</v>
          </cell>
          <cell r="AI57">
            <v>1665.332838138936</v>
          </cell>
          <cell r="AJ57">
            <v>1733.4696154998694</v>
          </cell>
          <cell r="AK57">
            <v>1794.511486671209</v>
          </cell>
          <cell r="AL57">
            <v>1863.6003779664613</v>
          </cell>
          <cell r="AM57">
            <v>1930.0256119958874</v>
          </cell>
          <cell r="AN57">
            <v>1997.2812963175325</v>
          </cell>
          <cell r="AO57">
            <v>2002.0970541515264</v>
          </cell>
          <cell r="AP57">
            <v>2137.3377071378218</v>
          </cell>
          <cell r="AQ57">
            <v>2079.1324663408896</v>
          </cell>
          <cell r="AR57">
            <v>2188.5583093142718</v>
          </cell>
          <cell r="AS57">
            <v>2280.4476881861929</v>
          </cell>
          <cell r="AT57">
            <v>2433.049141853443</v>
          </cell>
          <cell r="AU57">
            <v>2496.717011705015</v>
          </cell>
          <cell r="AV57">
            <v>2594.5879967890769</v>
          </cell>
          <cell r="AW57">
            <v>2666.5522594309637</v>
          </cell>
          <cell r="AX57">
            <v>2725.0804201741794</v>
          </cell>
          <cell r="AY57">
            <v>2811.7453127775561</v>
          </cell>
          <cell r="AZ57">
            <v>2871.9080898273328</v>
          </cell>
          <cell r="BA57">
            <v>2975.9544118001832</v>
          </cell>
          <cell r="BB57">
            <v>3031.7964008110753</v>
          </cell>
          <cell r="BC57">
            <v>3085.6308157146254</v>
          </cell>
          <cell r="BD57">
            <v>3139.2454245481431</v>
          </cell>
          <cell r="BE57">
            <v>3194.2400099642578</v>
          </cell>
          <cell r="BF57">
            <v>3271.1759166434722</v>
          </cell>
          <cell r="BG57">
            <v>3319.5361421851671</v>
          </cell>
          <cell r="BH57">
            <v>3362.7997350408305</v>
          </cell>
          <cell r="BI57">
            <v>3409.1505537893313</v>
          </cell>
          <cell r="BJ57">
            <v>3453.6720454270117</v>
          </cell>
          <cell r="BK57">
            <v>3494.6619915473007</v>
          </cell>
          <cell r="BL57">
            <v>3538.7467310937418</v>
          </cell>
        </row>
        <row r="59">
          <cell r="C59" t="str">
            <v>Gas Production (MMcf)</v>
          </cell>
        </row>
        <row r="60">
          <cell r="B60">
            <v>1</v>
          </cell>
          <cell r="C60" t="str">
            <v>RAM-PDP</v>
          </cell>
          <cell r="E60">
            <v>217.64099999999999</v>
          </cell>
          <cell r="F60">
            <v>194.59200000000001</v>
          </cell>
          <cell r="G60">
            <v>202.23500000000001</v>
          </cell>
          <cell r="H60">
            <v>174.24735457229048</v>
          </cell>
          <cell r="I60">
            <v>194.20699999999999</v>
          </cell>
          <cell r="J60">
            <v>168.95771384507313</v>
          </cell>
          <cell r="K60">
            <v>171.96354512168932</v>
          </cell>
          <cell r="L60">
            <v>168.95360418971231</v>
          </cell>
          <cell r="M60">
            <v>160.38064877896997</v>
          </cell>
          <cell r="N60">
            <v>163.36516734833759</v>
          </cell>
          <cell r="O60">
            <v>155.88735291538524</v>
          </cell>
          <cell r="P60">
            <v>158.79555018909994</v>
          </cell>
          <cell r="Q60">
            <v>156.68182981541787</v>
          </cell>
          <cell r="R60">
            <v>139.78947787774575</v>
          </cell>
          <cell r="S60">
            <v>152.71063656385627</v>
          </cell>
          <cell r="T60">
            <v>145.83099117073576</v>
          </cell>
          <cell r="U60">
            <v>148.8679827853968</v>
          </cell>
          <cell r="V60">
            <v>142.34475004337716</v>
          </cell>
          <cell r="W60">
            <v>145.3548167842149</v>
          </cell>
          <cell r="X60">
            <v>143.42368585248639</v>
          </cell>
          <cell r="Y60">
            <v>137.09057878915866</v>
          </cell>
          <cell r="Z60">
            <v>140.01598915812752</v>
          </cell>
          <cell r="AA60">
            <v>133.93184674886746</v>
          </cell>
          <cell r="AB60">
            <v>136.85606622839254</v>
          </cell>
          <cell r="AC60">
            <v>135.32464566223501</v>
          </cell>
          <cell r="AD60">
            <v>120.87191034815147</v>
          </cell>
          <cell r="AE60">
            <v>132.22614763809415</v>
          </cell>
          <cell r="AF60">
            <v>126.47944039290597</v>
          </cell>
          <cell r="AG60">
            <v>129.31189751477908</v>
          </cell>
          <cell r="AH60">
            <v>123.82596655340778</v>
          </cell>
          <cell r="AI60">
            <v>126.5596412016409</v>
          </cell>
          <cell r="AJ60">
            <v>125.23546932522719</v>
          </cell>
          <cell r="AK60">
            <v>119.94101096390514</v>
          </cell>
          <cell r="AL60">
            <v>122.42874287440097</v>
          </cell>
          <cell r="AM60">
            <v>117.2077284182554</v>
          </cell>
          <cell r="AN60">
            <v>119.74045193783482</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row>
        <row r="61">
          <cell r="B61">
            <v>2</v>
          </cell>
          <cell r="C61" t="str">
            <v>RAM-PDNP</v>
          </cell>
          <cell r="E61">
            <v>0</v>
          </cell>
          <cell r="F61">
            <v>0</v>
          </cell>
          <cell r="G61">
            <v>0</v>
          </cell>
          <cell r="H61">
            <v>3.2893490820379703</v>
          </cell>
          <cell r="I61">
            <v>3.3273931920280582</v>
          </cell>
          <cell r="J61">
            <v>3.1527063139538285</v>
          </cell>
          <cell r="K61">
            <v>3.1901599808254977</v>
          </cell>
          <cell r="L61">
            <v>48.564691255761211</v>
          </cell>
          <cell r="M61">
            <v>35.58239473859237</v>
          </cell>
          <cell r="N61">
            <v>30.956618059758195</v>
          </cell>
          <cell r="O61">
            <v>64.242174930068103</v>
          </cell>
          <cell r="P61">
            <v>52.930126987790786</v>
          </cell>
          <cell r="Q61">
            <v>45.80062845321126</v>
          </cell>
          <cell r="R61">
            <v>51.726220744273235</v>
          </cell>
          <cell r="S61">
            <v>53.233238545015119</v>
          </cell>
          <cell r="T61">
            <v>48.213295405209657</v>
          </cell>
          <cell r="U61">
            <v>70.333254276175396</v>
          </cell>
          <cell r="V61">
            <v>63.861080319308826</v>
          </cell>
          <cell r="W61">
            <v>62.108927105675761</v>
          </cell>
          <cell r="X61">
            <v>67.618997347709026</v>
          </cell>
          <cell r="Y61">
            <v>60.190405814938678</v>
          </cell>
          <cell r="Z61">
            <v>58.131210102981356</v>
          </cell>
          <cell r="AA61">
            <v>67.737161955829805</v>
          </cell>
          <cell r="AB61">
            <v>64.783946144100113</v>
          </cell>
          <cell r="AC61">
            <v>60.542382271110625</v>
          </cell>
          <cell r="AD61">
            <v>51.588430866027352</v>
          </cell>
          <cell r="AE61">
            <v>54.121321504402871</v>
          </cell>
          <cell r="AF61">
            <v>49.525086109928424</v>
          </cell>
          <cell r="AG61">
            <v>48.107256780588003</v>
          </cell>
          <cell r="AH61">
            <v>44.420786888062125</v>
          </cell>
          <cell r="AI61">
            <v>43.889906578581638</v>
          </cell>
          <cell r="AJ61">
            <v>42.015151515019788</v>
          </cell>
          <cell r="AK61">
            <v>38.938301269849553</v>
          </cell>
          <cell r="AL61">
            <v>39.304894022574089</v>
          </cell>
          <cell r="AM61">
            <v>37.651484507609183</v>
          </cell>
          <cell r="AN61">
            <v>37.575167921235909</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row>
        <row r="62">
          <cell r="B62">
            <v>3</v>
          </cell>
          <cell r="C62" t="str">
            <v>RAM-PUD</v>
          </cell>
          <cell r="E62">
            <v>0</v>
          </cell>
          <cell r="F62">
            <v>0</v>
          </cell>
          <cell r="G62">
            <v>0</v>
          </cell>
          <cell r="H62">
            <v>0</v>
          </cell>
          <cell r="I62">
            <v>26.495806564166934</v>
          </cell>
          <cell r="J62">
            <v>22.087362109852819</v>
          </cell>
          <cell r="K62">
            <v>20.272612752207515</v>
          </cell>
          <cell r="L62">
            <v>59.974678598084857</v>
          </cell>
          <cell r="M62">
            <v>46.284590816802236</v>
          </cell>
          <cell r="N62">
            <v>41.020360825758374</v>
          </cell>
          <cell r="O62">
            <v>172.88432536535512</v>
          </cell>
          <cell r="P62">
            <v>156.34825454639963</v>
          </cell>
          <cell r="Q62">
            <v>142.7514746201075</v>
          </cell>
          <cell r="R62">
            <v>120.89912388948369</v>
          </cell>
          <cell r="S62">
            <v>127.41384847558679</v>
          </cell>
          <cell r="T62">
            <v>118.25501496746338</v>
          </cell>
          <cell r="U62">
            <v>191.985739786115</v>
          </cell>
          <cell r="V62">
            <v>169.48859972666804</v>
          </cell>
          <cell r="W62">
            <v>164.12005225972729</v>
          </cell>
          <cell r="X62">
            <v>203.0842309037138</v>
          </cell>
          <cell r="Y62">
            <v>183.50371276305026</v>
          </cell>
          <cell r="Z62">
            <v>179.66844409702904</v>
          </cell>
          <cell r="AA62">
            <v>222.30258462954097</v>
          </cell>
          <cell r="AB62">
            <v>211.06322186320574</v>
          </cell>
          <cell r="AC62">
            <v>196.18627322556549</v>
          </cell>
          <cell r="AD62">
            <v>189.93466092974577</v>
          </cell>
          <cell r="AE62">
            <v>196.71120446757482</v>
          </cell>
          <cell r="AF62">
            <v>179.12371729486685</v>
          </cell>
          <cell r="AG62">
            <v>200.7414617329998</v>
          </cell>
          <cell r="AH62">
            <v>182.3001789326845</v>
          </cell>
          <cell r="AI62">
            <v>178.09463833700039</v>
          </cell>
          <cell r="AJ62">
            <v>200.31303617780318</v>
          </cell>
          <cell r="AK62">
            <v>182.02719391364141</v>
          </cell>
          <cell r="AL62">
            <v>178.11673731779112</v>
          </cell>
          <cell r="AM62">
            <v>164.13654143262929</v>
          </cell>
          <cell r="AN62">
            <v>162.18043854322769</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row>
        <row r="63">
          <cell r="B63">
            <v>4</v>
          </cell>
          <cell r="C63" t="str">
            <v>GEOI-PDP</v>
          </cell>
          <cell r="E63">
            <v>0</v>
          </cell>
          <cell r="F63">
            <v>0</v>
          </cell>
          <cell r="G63">
            <v>0</v>
          </cell>
          <cell r="H63">
            <v>0</v>
          </cell>
          <cell r="I63">
            <v>0</v>
          </cell>
          <cell r="J63">
            <v>0</v>
          </cell>
          <cell r="K63">
            <v>0</v>
          </cell>
          <cell r="L63">
            <v>380.54300000000001</v>
          </cell>
          <cell r="M63">
            <v>373.52206000000001</v>
          </cell>
          <cell r="N63">
            <v>367.00862999999998</v>
          </cell>
          <cell r="O63">
            <v>360.89263</v>
          </cell>
          <cell r="P63">
            <v>355.15965999999997</v>
          </cell>
          <cell r="Q63">
            <v>335.95278000000002</v>
          </cell>
          <cell r="R63">
            <v>330.00072</v>
          </cell>
          <cell r="S63">
            <v>325.25022000000001</v>
          </cell>
          <cell r="T63">
            <v>320.69824999999997</v>
          </cell>
          <cell r="U63">
            <v>315.00909000000001</v>
          </cell>
          <cell r="V63">
            <v>310.38155999999998</v>
          </cell>
          <cell r="W63">
            <v>306.16538000000003</v>
          </cell>
          <cell r="X63">
            <v>302.06943999999999</v>
          </cell>
          <cell r="Y63">
            <v>298.38731000000001</v>
          </cell>
          <cell r="Z63">
            <v>294.54028</v>
          </cell>
          <cell r="AA63">
            <v>291.10534000000001</v>
          </cell>
          <cell r="AB63">
            <v>287.69319000000002</v>
          </cell>
          <cell r="AC63">
            <v>267.06700000000001</v>
          </cell>
          <cell r="AD63">
            <v>267.06700000000001</v>
          </cell>
          <cell r="AE63">
            <v>267.06700000000001</v>
          </cell>
          <cell r="AF63">
            <v>267.06700000000001</v>
          </cell>
          <cell r="AG63">
            <v>267.06700000000001</v>
          </cell>
          <cell r="AH63">
            <v>267.06700000000001</v>
          </cell>
          <cell r="AI63">
            <v>267.06700000000001</v>
          </cell>
          <cell r="AJ63">
            <v>267.06700000000001</v>
          </cell>
          <cell r="AK63">
            <v>267.06700000000001</v>
          </cell>
          <cell r="AL63">
            <v>267.06700000000001</v>
          </cell>
          <cell r="AM63">
            <v>267.06700000000001</v>
          </cell>
          <cell r="AN63">
            <v>267.06700000000001</v>
          </cell>
          <cell r="AO63">
            <v>235.10116666666701</v>
          </cell>
          <cell r="AP63">
            <v>235.10116666666701</v>
          </cell>
          <cell r="AQ63">
            <v>235.10116666666701</v>
          </cell>
          <cell r="AR63">
            <v>235.10116666666701</v>
          </cell>
          <cell r="AS63">
            <v>235.10116666666701</v>
          </cell>
          <cell r="AT63">
            <v>235.10116666666701</v>
          </cell>
          <cell r="AU63">
            <v>235.10116666666701</v>
          </cell>
          <cell r="AV63">
            <v>235.10116666666701</v>
          </cell>
          <cell r="AW63">
            <v>235.10116666666701</v>
          </cell>
          <cell r="AX63">
            <v>235.10116666666701</v>
          </cell>
          <cell r="AY63">
            <v>235.10116666666701</v>
          </cell>
          <cell r="AZ63">
            <v>235.10116666666701</v>
          </cell>
          <cell r="BA63">
            <v>208.855979166667</v>
          </cell>
          <cell r="BB63">
            <v>208.855979166667</v>
          </cell>
          <cell r="BC63">
            <v>208.855979166667</v>
          </cell>
          <cell r="BD63">
            <v>208.855979166667</v>
          </cell>
          <cell r="BE63">
            <v>208.855979166667</v>
          </cell>
          <cell r="BF63">
            <v>208.855979166667</v>
          </cell>
          <cell r="BG63">
            <v>208.855979166667</v>
          </cell>
          <cell r="BH63">
            <v>208.855979166667</v>
          </cell>
          <cell r="BI63">
            <v>208.855979166667</v>
          </cell>
          <cell r="BJ63">
            <v>208.855979166667</v>
          </cell>
          <cell r="BK63">
            <v>208.855979166667</v>
          </cell>
          <cell r="BL63">
            <v>208.855979166667</v>
          </cell>
        </row>
        <row r="64">
          <cell r="B64">
            <v>5</v>
          </cell>
          <cell r="C64" t="str">
            <v>GEOI-PDNP</v>
          </cell>
          <cell r="E64">
            <v>0</v>
          </cell>
          <cell r="F64">
            <v>0</v>
          </cell>
          <cell r="G64">
            <v>0</v>
          </cell>
          <cell r="H64">
            <v>0</v>
          </cell>
          <cell r="I64">
            <v>0</v>
          </cell>
          <cell r="J64">
            <v>0</v>
          </cell>
          <cell r="K64">
            <v>0</v>
          </cell>
          <cell r="L64">
            <v>2.0121199999999999</v>
          </cell>
          <cell r="M64">
            <v>19.197140000000001</v>
          </cell>
          <cell r="N64">
            <v>15.449540000000001</v>
          </cell>
          <cell r="O64">
            <v>12.923870000000001</v>
          </cell>
          <cell r="P64">
            <v>28.479050000000001</v>
          </cell>
          <cell r="Q64">
            <v>24.234500000000001</v>
          </cell>
          <cell r="R64">
            <v>24.37096</v>
          </cell>
          <cell r="S64">
            <v>30.50966</v>
          </cell>
          <cell r="T64">
            <v>28.61665</v>
          </cell>
          <cell r="U64">
            <v>50.463549999999998</v>
          </cell>
          <cell r="V64">
            <v>45.658140000000003</v>
          </cell>
          <cell r="W64">
            <v>42.063479999999998</v>
          </cell>
          <cell r="X64">
            <v>40.747309999999999</v>
          </cell>
          <cell r="Y64">
            <v>37.904730000000001</v>
          </cell>
          <cell r="Z64">
            <v>35.538980000000002</v>
          </cell>
          <cell r="AA64">
            <v>32.528869999999998</v>
          </cell>
          <cell r="AB64">
            <v>32.361550000000001</v>
          </cell>
          <cell r="AC64">
            <v>45.335385833333298</v>
          </cell>
          <cell r="AD64">
            <v>45.335385833333298</v>
          </cell>
          <cell r="AE64">
            <v>45.335385833333298</v>
          </cell>
          <cell r="AF64">
            <v>45.335385833333298</v>
          </cell>
          <cell r="AG64">
            <v>45.335385833333298</v>
          </cell>
          <cell r="AH64">
            <v>45.335385833333298</v>
          </cell>
          <cell r="AI64">
            <v>45.335385833333298</v>
          </cell>
          <cell r="AJ64">
            <v>45.335385833333298</v>
          </cell>
          <cell r="AK64">
            <v>45.335385833333298</v>
          </cell>
          <cell r="AL64">
            <v>45.335385833333298</v>
          </cell>
          <cell r="AM64">
            <v>45.335385833333298</v>
          </cell>
          <cell r="AN64">
            <v>45.335385833333298</v>
          </cell>
          <cell r="AO64">
            <v>55.463833333333298</v>
          </cell>
          <cell r="AP64">
            <v>55.463833333333298</v>
          </cell>
          <cell r="AQ64">
            <v>55.463833333333298</v>
          </cell>
          <cell r="AR64">
            <v>55.463833333333298</v>
          </cell>
          <cell r="AS64">
            <v>55.463833333333298</v>
          </cell>
          <cell r="AT64">
            <v>55.463833333333298</v>
          </cell>
          <cell r="AU64">
            <v>55.463833333333298</v>
          </cell>
          <cell r="AV64">
            <v>55.463833333333298</v>
          </cell>
          <cell r="AW64">
            <v>55.463833333333298</v>
          </cell>
          <cell r="AX64">
            <v>55.463833333333298</v>
          </cell>
          <cell r="AY64">
            <v>55.463833333333298</v>
          </cell>
          <cell r="AZ64">
            <v>55.463833333333298</v>
          </cell>
          <cell r="BA64">
            <v>47.891719166666697</v>
          </cell>
          <cell r="BB64">
            <v>47.891719166666697</v>
          </cell>
          <cell r="BC64">
            <v>47.891719166666697</v>
          </cell>
          <cell r="BD64">
            <v>47.891719166666697</v>
          </cell>
          <cell r="BE64">
            <v>47.891719166666697</v>
          </cell>
          <cell r="BF64">
            <v>47.891719166666697</v>
          </cell>
          <cell r="BG64">
            <v>47.891719166666697</v>
          </cell>
          <cell r="BH64">
            <v>47.891719166666697</v>
          </cell>
          <cell r="BI64">
            <v>47.891719166666697</v>
          </cell>
          <cell r="BJ64">
            <v>47.891719166666697</v>
          </cell>
          <cell r="BK64">
            <v>47.891719166666697</v>
          </cell>
          <cell r="BL64">
            <v>47.891719166666697</v>
          </cell>
        </row>
        <row r="65">
          <cell r="B65">
            <v>6</v>
          </cell>
          <cell r="C65" t="str">
            <v>GEOI-PUD</v>
          </cell>
          <cell r="E65">
            <v>0</v>
          </cell>
          <cell r="F65">
            <v>0</v>
          </cell>
          <cell r="G65">
            <v>0</v>
          </cell>
          <cell r="H65">
            <v>0</v>
          </cell>
          <cell r="I65">
            <v>0</v>
          </cell>
          <cell r="J65">
            <v>0</v>
          </cell>
          <cell r="K65">
            <v>0</v>
          </cell>
          <cell r="L65">
            <v>16.123200000000001</v>
          </cell>
          <cell r="M65">
            <v>21.558299999999999</v>
          </cell>
          <cell r="N65">
            <v>206.95817</v>
          </cell>
          <cell r="O65">
            <v>155.01961</v>
          </cell>
          <cell r="P65">
            <v>310.91446999999999</v>
          </cell>
          <cell r="Q65">
            <v>283.46474999999998</v>
          </cell>
          <cell r="R65">
            <v>234.86563000000001</v>
          </cell>
          <cell r="S65">
            <v>204.16398000000001</v>
          </cell>
          <cell r="T65">
            <v>249.59433000000001</v>
          </cell>
          <cell r="U65">
            <v>219.37538000000001</v>
          </cell>
          <cell r="V65">
            <v>203.73005000000001</v>
          </cell>
          <cell r="W65">
            <v>187.12627000000001</v>
          </cell>
          <cell r="X65">
            <v>352.2475</v>
          </cell>
          <cell r="Y65">
            <v>289.16903000000002</v>
          </cell>
          <cell r="Z65">
            <v>251.46780000000001</v>
          </cell>
          <cell r="AA65">
            <v>225.55029999999999</v>
          </cell>
          <cell r="AB65">
            <v>221.57660999999999</v>
          </cell>
          <cell r="AC65">
            <v>194.726333333333</v>
          </cell>
          <cell r="AD65">
            <v>194.726333333333</v>
          </cell>
          <cell r="AE65">
            <v>194.726333333333</v>
          </cell>
          <cell r="AF65">
            <v>194.726333333333</v>
          </cell>
          <cell r="AG65">
            <v>194.726333333333</v>
          </cell>
          <cell r="AH65">
            <v>194.726333333333</v>
          </cell>
          <cell r="AI65">
            <v>194.726333333333</v>
          </cell>
          <cell r="AJ65">
            <v>194.726333333333</v>
          </cell>
          <cell r="AK65">
            <v>194.726333333333</v>
          </cell>
          <cell r="AL65">
            <v>194.726333333333</v>
          </cell>
          <cell r="AM65">
            <v>194.726333333333</v>
          </cell>
          <cell r="AN65">
            <v>194.726333333333</v>
          </cell>
          <cell r="AO65">
            <v>127.1426775</v>
          </cell>
          <cell r="AP65">
            <v>127.1426775</v>
          </cell>
          <cell r="AQ65">
            <v>127.1426775</v>
          </cell>
          <cell r="AR65">
            <v>127.1426775</v>
          </cell>
          <cell r="AS65">
            <v>127.1426775</v>
          </cell>
          <cell r="AT65">
            <v>127.1426775</v>
          </cell>
          <cell r="AU65">
            <v>127.1426775</v>
          </cell>
          <cell r="AV65">
            <v>127.1426775</v>
          </cell>
          <cell r="AW65">
            <v>127.1426775</v>
          </cell>
          <cell r="AX65">
            <v>127.1426775</v>
          </cell>
          <cell r="AY65">
            <v>127.1426775</v>
          </cell>
          <cell r="AZ65">
            <v>127.1426775</v>
          </cell>
          <cell r="BA65">
            <v>96.157062499999995</v>
          </cell>
          <cell r="BB65">
            <v>96.157062499999995</v>
          </cell>
          <cell r="BC65">
            <v>96.157062499999995</v>
          </cell>
          <cell r="BD65">
            <v>96.157062499999995</v>
          </cell>
          <cell r="BE65">
            <v>96.157062499999995</v>
          </cell>
          <cell r="BF65">
            <v>96.157062499999995</v>
          </cell>
          <cell r="BG65">
            <v>96.157062499999995</v>
          </cell>
          <cell r="BH65">
            <v>96.157062499999995</v>
          </cell>
          <cell r="BI65">
            <v>96.157062499999995</v>
          </cell>
          <cell r="BJ65">
            <v>96.157062499999995</v>
          </cell>
          <cell r="BK65">
            <v>96.157062499999995</v>
          </cell>
          <cell r="BL65">
            <v>96.157062499999995</v>
          </cell>
        </row>
        <row r="66">
          <cell r="B66">
            <v>7</v>
          </cell>
          <cell r="C66" t="str">
            <v>CH4-PDP</v>
          </cell>
          <cell r="E66">
            <v>0</v>
          </cell>
          <cell r="F66">
            <v>0</v>
          </cell>
          <cell r="G66">
            <v>0</v>
          </cell>
          <cell r="H66">
            <v>0</v>
          </cell>
          <cell r="I66">
            <v>0</v>
          </cell>
          <cell r="J66">
            <v>0</v>
          </cell>
          <cell r="K66">
            <v>18.399999999999999</v>
          </cell>
          <cell r="L66">
            <v>17.3</v>
          </cell>
          <cell r="M66">
            <v>16.5</v>
          </cell>
          <cell r="N66">
            <v>16</v>
          </cell>
          <cell r="O66">
            <v>15.5</v>
          </cell>
          <cell r="P66">
            <v>15</v>
          </cell>
          <cell r="Q66">
            <v>14.6</v>
          </cell>
          <cell r="R66">
            <v>14.1</v>
          </cell>
          <cell r="S66">
            <v>13.7</v>
          </cell>
          <cell r="T66">
            <v>13.3</v>
          </cell>
          <cell r="U66">
            <v>12.9</v>
          </cell>
          <cell r="V66">
            <v>12.5</v>
          </cell>
          <cell r="W66">
            <v>12.2</v>
          </cell>
          <cell r="X66">
            <v>11.8</v>
          </cell>
          <cell r="Y66">
            <v>11.5</v>
          </cell>
          <cell r="Z66">
            <v>11.1</v>
          </cell>
          <cell r="AA66">
            <v>10.8</v>
          </cell>
          <cell r="AB66">
            <v>10.5</v>
          </cell>
          <cell r="AC66">
            <v>10.199999999999999</v>
          </cell>
          <cell r="AD66">
            <v>9.9</v>
          </cell>
          <cell r="AE66">
            <v>9.6999999999999993</v>
          </cell>
          <cell r="AF66">
            <v>9.5</v>
          </cell>
          <cell r="AG66">
            <v>9.3000000000000007</v>
          </cell>
          <cell r="AH66">
            <v>9.1999999999999993</v>
          </cell>
          <cell r="AI66">
            <v>9</v>
          </cell>
          <cell r="AJ66">
            <v>8.9</v>
          </cell>
          <cell r="AK66">
            <v>8.8000000000000007</v>
          </cell>
          <cell r="AL66">
            <v>8.6999999999999993</v>
          </cell>
          <cell r="AM66">
            <v>8.6</v>
          </cell>
          <cell r="AN66">
            <v>8.6</v>
          </cell>
          <cell r="AO66">
            <v>8.5</v>
          </cell>
          <cell r="AP66">
            <v>8.4</v>
          </cell>
          <cell r="AQ66">
            <v>8.3000000000000007</v>
          </cell>
          <cell r="AR66">
            <v>8.3000000000000007</v>
          </cell>
          <cell r="AS66">
            <v>8.1999999999999993</v>
          </cell>
          <cell r="AT66">
            <v>8.1</v>
          </cell>
          <cell r="AU66">
            <v>8</v>
          </cell>
          <cell r="AV66">
            <v>8</v>
          </cell>
          <cell r="AW66">
            <v>7.9</v>
          </cell>
          <cell r="AX66">
            <v>7.8</v>
          </cell>
          <cell r="AY66">
            <v>7.8</v>
          </cell>
          <cell r="AZ66">
            <v>7.7</v>
          </cell>
          <cell r="BA66">
            <v>7.6</v>
          </cell>
          <cell r="BB66">
            <v>7.6</v>
          </cell>
          <cell r="BC66">
            <v>7.5</v>
          </cell>
          <cell r="BD66">
            <v>7.4</v>
          </cell>
          <cell r="BE66">
            <v>7.4</v>
          </cell>
          <cell r="BF66">
            <v>7.3</v>
          </cell>
          <cell r="BG66">
            <v>7.2</v>
          </cell>
          <cell r="BH66">
            <v>7.2</v>
          </cell>
          <cell r="BI66">
            <v>7.1</v>
          </cell>
          <cell r="BJ66">
            <v>7</v>
          </cell>
          <cell r="BK66">
            <v>7</v>
          </cell>
          <cell r="BL66">
            <v>6.9</v>
          </cell>
        </row>
        <row r="67">
          <cell r="B67">
            <v>8</v>
          </cell>
          <cell r="C67" t="str">
            <v>CH4-PDNP</v>
          </cell>
          <cell r="E67">
            <v>0</v>
          </cell>
          <cell r="F67">
            <v>0</v>
          </cell>
          <cell r="G67">
            <v>0</v>
          </cell>
          <cell r="H67">
            <v>0</v>
          </cell>
          <cell r="I67">
            <v>0</v>
          </cell>
          <cell r="J67">
            <v>0</v>
          </cell>
          <cell r="K67">
            <v>10.1</v>
          </cell>
          <cell r="L67">
            <v>8.6999999999999993</v>
          </cell>
          <cell r="M67">
            <v>7.4</v>
          </cell>
          <cell r="N67">
            <v>6.3</v>
          </cell>
          <cell r="O67">
            <v>5.4</v>
          </cell>
          <cell r="P67">
            <v>4.7</v>
          </cell>
          <cell r="Q67">
            <v>4.4000000000000004</v>
          </cell>
          <cell r="R67">
            <v>4.3</v>
          </cell>
          <cell r="S67">
            <v>4.0999999999999996</v>
          </cell>
          <cell r="T67">
            <v>4</v>
          </cell>
          <cell r="U67">
            <v>3.8</v>
          </cell>
          <cell r="V67">
            <v>3.7</v>
          </cell>
          <cell r="W67">
            <v>3.5</v>
          </cell>
          <cell r="X67">
            <v>3.4</v>
          </cell>
          <cell r="Y67">
            <v>3.3</v>
          </cell>
          <cell r="Z67">
            <v>3.2</v>
          </cell>
          <cell r="AA67">
            <v>3</v>
          </cell>
          <cell r="AB67">
            <v>2.9</v>
          </cell>
          <cell r="AC67">
            <v>2.8</v>
          </cell>
          <cell r="AD67">
            <v>2.7</v>
          </cell>
          <cell r="AE67">
            <v>2.6</v>
          </cell>
          <cell r="AF67">
            <v>2.5</v>
          </cell>
          <cell r="AG67">
            <v>2.4</v>
          </cell>
          <cell r="AH67">
            <v>2.2999999999999998</v>
          </cell>
          <cell r="AI67">
            <v>2.2999999999999998</v>
          </cell>
          <cell r="AJ67">
            <v>2.2000000000000002</v>
          </cell>
          <cell r="AK67">
            <v>2.1</v>
          </cell>
          <cell r="AL67">
            <v>2</v>
          </cell>
          <cell r="AM67">
            <v>1.9</v>
          </cell>
          <cell r="AN67">
            <v>1.9</v>
          </cell>
          <cell r="AO67">
            <v>1.9</v>
          </cell>
          <cell r="AP67">
            <v>1.9</v>
          </cell>
          <cell r="AQ67">
            <v>1.8</v>
          </cell>
          <cell r="AR67">
            <v>1.8</v>
          </cell>
          <cell r="AS67">
            <v>1.8</v>
          </cell>
          <cell r="AT67">
            <v>1.8</v>
          </cell>
          <cell r="AU67">
            <v>1.8</v>
          </cell>
          <cell r="AV67">
            <v>1.8</v>
          </cell>
          <cell r="AW67">
            <v>1.8</v>
          </cell>
          <cell r="AX67">
            <v>1.8</v>
          </cell>
          <cell r="AY67">
            <v>1.7</v>
          </cell>
          <cell r="AZ67">
            <v>1.7</v>
          </cell>
          <cell r="BA67">
            <v>1.7</v>
          </cell>
          <cell r="BB67">
            <v>1.7</v>
          </cell>
          <cell r="BC67">
            <v>1.7</v>
          </cell>
          <cell r="BD67">
            <v>1.7</v>
          </cell>
          <cell r="BE67">
            <v>1.7</v>
          </cell>
          <cell r="BF67">
            <v>1.7</v>
          </cell>
          <cell r="BG67">
            <v>1.6</v>
          </cell>
          <cell r="BH67">
            <v>1.6</v>
          </cell>
          <cell r="BI67">
            <v>1.6</v>
          </cell>
          <cell r="BJ67">
            <v>1.6</v>
          </cell>
          <cell r="BK67">
            <v>1.6</v>
          </cell>
          <cell r="BL67">
            <v>1.6</v>
          </cell>
        </row>
        <row r="68">
          <cell r="B68">
            <v>9</v>
          </cell>
          <cell r="C68" t="str">
            <v>Utica_BOG</v>
          </cell>
          <cell r="E68">
            <v>0</v>
          </cell>
          <cell r="F68">
            <v>0</v>
          </cell>
          <cell r="G68">
            <v>0</v>
          </cell>
          <cell r="H68">
            <v>0</v>
          </cell>
          <cell r="I68">
            <v>0</v>
          </cell>
          <cell r="J68">
            <v>0</v>
          </cell>
          <cell r="K68">
            <v>0</v>
          </cell>
          <cell r="L68">
            <v>0</v>
          </cell>
          <cell r="M68">
            <v>0</v>
          </cell>
          <cell r="N68">
            <v>0</v>
          </cell>
          <cell r="O68">
            <v>0</v>
          </cell>
          <cell r="P68">
            <v>0</v>
          </cell>
          <cell r="Q68">
            <v>0</v>
          </cell>
          <cell r="R68">
            <v>4.2512880656249994</v>
          </cell>
          <cell r="S68">
            <v>7.7373137984374987</v>
          </cell>
          <cell r="T68">
            <v>6.4488525374999996</v>
          </cell>
          <cell r="U68">
            <v>9.7955341546874983</v>
          </cell>
          <cell r="V68">
            <v>12.609189217187501</v>
          </cell>
          <cell r="W68">
            <v>15.051431333593749</v>
          </cell>
          <cell r="X68">
            <v>17.217186737500001</v>
          </cell>
          <cell r="Y68">
            <v>19.167665494531249</v>
          </cell>
          <cell r="Z68">
            <v>20.944988969531252</v>
          </cell>
          <cell r="AA68">
            <v>22.579560992187499</v>
          </cell>
          <cell r="AB68">
            <v>24.094144767187501</v>
          </cell>
          <cell r="AC68">
            <v>25.506282150781253</v>
          </cell>
          <cell r="AD68">
            <v>26.829811206250003</v>
          </cell>
          <cell r="AE68">
            <v>28.075861649999997</v>
          </cell>
          <cell r="AF68">
            <v>29.253531938281252</v>
          </cell>
          <cell r="AG68">
            <v>30.370364450390625</v>
          </cell>
          <cell r="AH68">
            <v>31.432687406640625</v>
          </cell>
          <cell r="AI68">
            <v>32.445866626953126</v>
          </cell>
          <cell r="AJ68">
            <v>33.414493999609377</v>
          </cell>
          <cell r="AK68">
            <v>34.342532143749999</v>
          </cell>
          <cell r="AL68">
            <v>35.2334259625</v>
          </cell>
          <cell r="AM68">
            <v>36.090190128124995</v>
          </cell>
          <cell r="AN68">
            <v>36.915479248437499</v>
          </cell>
          <cell r="AO68">
            <v>37.711643197656251</v>
          </cell>
          <cell r="AP68">
            <v>38.480773023828121</v>
          </cell>
          <cell r="AQ68">
            <v>39.224738133203111</v>
          </cell>
          <cell r="AR68">
            <v>39.945216534374993</v>
          </cell>
          <cell r="AS68">
            <v>40.643720752734367</v>
          </cell>
          <cell r="AT68">
            <v>41.32161909687499</v>
          </cell>
          <cell r="AU68">
            <v>41.980153423046872</v>
          </cell>
          <cell r="AV68">
            <v>42.620454607421863</v>
          </cell>
          <cell r="AW68">
            <v>43.243555535156233</v>
          </cell>
          <cell r="AX68">
            <v>43.850402179296864</v>
          </cell>
          <cell r="AY68">
            <v>48.693151217187499</v>
          </cell>
          <cell r="AZ68">
            <v>48.504763712499994</v>
          </cell>
          <cell r="BA68">
            <v>48.544591170703114</v>
          </cell>
          <cell r="BB68">
            <v>48.713043839062493</v>
          </cell>
          <cell r="BC68">
            <v>48.959406782617172</v>
          </cell>
          <cell r="BD68">
            <v>49.255164170117169</v>
          </cell>
          <cell r="BE68">
            <v>49.583099413085918</v>
          </cell>
          <cell r="BF68">
            <v>49.932249328906231</v>
          </cell>
          <cell r="BG68">
            <v>50.295340456445295</v>
          </cell>
          <cell r="BH68">
            <v>50.667389611914039</v>
          </cell>
          <cell r="BI68">
            <v>51.044895383398419</v>
          </cell>
          <cell r="BJ68">
            <v>51.425347602734355</v>
          </cell>
          <cell r="BK68">
            <v>51.80691834589841</v>
          </cell>
          <cell r="BL68">
            <v>52.188260507031231</v>
          </cell>
        </row>
        <row r="69">
          <cell r="B69">
            <v>10</v>
          </cell>
          <cell r="C69" t="str">
            <v>Utica_BONCL</v>
          </cell>
          <cell r="E69">
            <v>0</v>
          </cell>
          <cell r="F69">
            <v>0</v>
          </cell>
          <cell r="G69">
            <v>0</v>
          </cell>
          <cell r="H69">
            <v>0</v>
          </cell>
          <cell r="I69">
            <v>0</v>
          </cell>
          <cell r="J69">
            <v>0</v>
          </cell>
          <cell r="K69">
            <v>0</v>
          </cell>
          <cell r="L69">
            <v>0</v>
          </cell>
          <cell r="M69">
            <v>0</v>
          </cell>
          <cell r="N69">
            <v>0</v>
          </cell>
          <cell r="O69">
            <v>4.2773695874999991</v>
          </cell>
          <cell r="P69">
            <v>7.7847819812500001</v>
          </cell>
          <cell r="Q69">
            <v>6.4884160499999997</v>
          </cell>
          <cell r="R69">
            <v>9.8556294562499982</v>
          </cell>
          <cell r="S69">
            <v>12.686546206249998</v>
          </cell>
          <cell r="T69">
            <v>15.143771403124997</v>
          </cell>
          <cell r="U69">
            <v>17.322813650000001</v>
          </cell>
          <cell r="V69">
            <v>19.285258534375</v>
          </cell>
          <cell r="W69">
            <v>21.073485834375003</v>
          </cell>
          <cell r="X69">
            <v>22.71808590625</v>
          </cell>
          <cell r="Y69">
            <v>24.241961606249998</v>
          </cell>
          <cell r="Z69">
            <v>25.662762409375002</v>
          </cell>
          <cell r="AA69">
            <v>26.994411275000004</v>
          </cell>
          <cell r="AB69">
            <v>28.248106199999999</v>
          </cell>
          <cell r="AC69">
            <v>29.433001459374999</v>
          </cell>
          <cell r="AD69">
            <v>30.556685704687499</v>
          </cell>
          <cell r="AE69">
            <v>31.625525979687499</v>
          </cell>
          <cell r="AF69">
            <v>32.644921023437504</v>
          </cell>
          <cell r="AG69">
            <v>33.619490895312502</v>
          </cell>
          <cell r="AH69">
            <v>34.553222525000002</v>
          </cell>
          <cell r="AI69">
            <v>35.449581949999995</v>
          </cell>
          <cell r="AJ69">
            <v>36.311602337499998</v>
          </cell>
          <cell r="AK69">
            <v>37.14195458124999</v>
          </cell>
          <cell r="AL69">
            <v>37.943002971874996</v>
          </cell>
          <cell r="AM69">
            <v>38.716851385937495</v>
          </cell>
          <cell r="AN69">
            <v>39.465380698437492</v>
          </cell>
          <cell r="AO69">
            <v>40.190279212499995</v>
          </cell>
          <cell r="AP69">
            <v>40.893068732812495</v>
          </cell>
          <cell r="AQ69">
            <v>41.575125962499989</v>
          </cell>
          <cell r="AR69">
            <v>42.237700376562486</v>
          </cell>
          <cell r="AS69">
            <v>42.88192978906249</v>
          </cell>
          <cell r="AT69">
            <v>43.508853421874981</v>
          </cell>
          <cell r="AU69">
            <v>44.119423051562492</v>
          </cell>
          <cell r="AV69">
            <v>48.991882206249997</v>
          </cell>
          <cell r="AW69">
            <v>48.802338949999992</v>
          </cell>
          <cell r="AX69">
            <v>48.842410748437494</v>
          </cell>
          <cell r="AY69">
            <v>49.011896868749993</v>
          </cell>
          <cell r="AZ69">
            <v>49.259771241406234</v>
          </cell>
          <cell r="BA69">
            <v>49.557343091406238</v>
          </cell>
          <cell r="BB69">
            <v>49.887290207031228</v>
          </cell>
          <cell r="BC69">
            <v>50.238582146874982</v>
          </cell>
          <cell r="BD69">
            <v>50.603900827343736</v>
          </cell>
          <cell r="BE69">
            <v>50.978232492968729</v>
          </cell>
          <cell r="BF69">
            <v>51.358054250781223</v>
          </cell>
          <cell r="BG69">
            <v>51.740840532812484</v>
          </cell>
          <cell r="BH69">
            <v>52.124752200781224</v>
          </cell>
          <cell r="BI69">
            <v>52.508433884374973</v>
          </cell>
          <cell r="BJ69">
            <v>52.890878424999983</v>
          </cell>
          <cell r="BK69">
            <v>53.271333152343743</v>
          </cell>
          <cell r="BL69">
            <v>53.64923492499998</v>
          </cell>
        </row>
        <row r="70">
          <cell r="B70">
            <v>11</v>
          </cell>
          <cell r="C70" t="str">
            <v>Utica_BOR</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3.8026858893749993</v>
          </cell>
          <cell r="AH70">
            <v>6.9208610540624997</v>
          </cell>
          <cell r="AI70">
            <v>9.5710460118749996</v>
          </cell>
          <cell r="AJ70">
            <v>11.880070132499998</v>
          </cell>
          <cell r="AK70">
            <v>13.928833963124999</v>
          </cell>
          <cell r="AL70">
            <v>15.772206258281246</v>
          </cell>
          <cell r="AM70">
            <v>17.449167673125</v>
          </cell>
          <cell r="AN70">
            <v>18.988437504375</v>
          </cell>
          <cell r="AO70">
            <v>20.4118043090625</v>
          </cell>
          <cell r="AP70">
            <v>21.7362023015625</v>
          </cell>
          <cell r="AQ70">
            <v>22.97506194</v>
          </cell>
          <cell r="AR70">
            <v>24.139219695468746</v>
          </cell>
          <cell r="AS70">
            <v>25.237549662187494</v>
          </cell>
          <cell r="AT70">
            <v>26.277413145468746</v>
          </cell>
          <cell r="AU70">
            <v>27.264986142187496</v>
          </cell>
          <cell r="AV70">
            <v>28.205502359765624</v>
          </cell>
          <cell r="AW70">
            <v>29.103436946953124</v>
          </cell>
          <cell r="AX70">
            <v>29.962647225000001</v>
          </cell>
          <cell r="AY70">
            <v>34.589167870078121</v>
          </cell>
          <cell r="AZ70">
            <v>38.498728918359376</v>
          </cell>
          <cell r="BA70">
            <v>41.910423745078134</v>
          </cell>
          <cell r="BB70">
            <v>44.953356142968758</v>
          </cell>
          <cell r="BC70">
            <v>47.710447356093759</v>
          </cell>
          <cell r="BD70">
            <v>50.238369616640625</v>
          </cell>
          <cell r="BE70">
            <v>52.577720251171876</v>
          </cell>
          <cell r="BF70">
            <v>54.758673480937503</v>
          </cell>
          <cell r="BG70">
            <v>56.804331999375009</v>
          </cell>
          <cell r="BH70">
            <v>58.732821195468759</v>
          </cell>
          <cell r="BI70">
            <v>60.558654661875011</v>
          </cell>
          <cell r="BJ70">
            <v>62.29365672164063</v>
          </cell>
          <cell r="BK70">
            <v>63.947604973359383</v>
          </cell>
          <cell r="BL70">
            <v>65.528689333359395</v>
          </cell>
        </row>
        <row r="71">
          <cell r="B71">
            <v>12</v>
          </cell>
          <cell r="C71" t="str">
            <v>Utica_TG</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82.977153000000001</v>
          </cell>
          <cell r="U71">
            <v>64.975295299999999</v>
          </cell>
          <cell r="V71">
            <v>53.6169218</v>
          </cell>
          <cell r="W71">
            <v>45.763962199999995</v>
          </cell>
          <cell r="X71">
            <v>122.97200930000001</v>
          </cell>
          <cell r="Y71">
            <v>183.52126440000001</v>
          </cell>
          <cell r="Z71">
            <v>233.63010320000001</v>
          </cell>
          <cell r="AA71">
            <v>276.54202750000002</v>
          </cell>
          <cell r="AB71">
            <v>314.17049704999999</v>
          </cell>
          <cell r="AC71">
            <v>347.74281405000005</v>
          </cell>
          <cell r="AD71">
            <v>378.09545640000005</v>
          </cell>
          <cell r="AE71">
            <v>405.82542510000002</v>
          </cell>
          <cell r="AF71">
            <v>431.37450335</v>
          </cell>
          <cell r="AG71">
            <v>455.07929705000004</v>
          </cell>
          <cell r="AH71">
            <v>477.20249320000005</v>
          </cell>
          <cell r="AI71">
            <v>497.95325125000005</v>
          </cell>
          <cell r="AJ71">
            <v>517.50098115000003</v>
          </cell>
          <cell r="AK71">
            <v>535.98491787500006</v>
          </cell>
          <cell r="AL71">
            <v>553.52096637500006</v>
          </cell>
          <cell r="AM71">
            <v>570.20669229999999</v>
          </cell>
          <cell r="AN71">
            <v>586.12504275000003</v>
          </cell>
          <cell r="AO71">
            <v>601.3471558</v>
          </cell>
          <cell r="AP71">
            <v>615.93452427500006</v>
          </cell>
          <cell r="AQ71">
            <v>629.94068597500006</v>
          </cell>
          <cell r="AR71">
            <v>643.41255105000016</v>
          </cell>
          <cell r="AS71">
            <v>739.36861690000012</v>
          </cell>
          <cell r="AT71">
            <v>816.86650940000004</v>
          </cell>
          <cell r="AU71">
            <v>882.58233440000015</v>
          </cell>
          <cell r="AV71">
            <v>940.05068755000002</v>
          </cell>
          <cell r="AW71">
            <v>991.38163589999999</v>
          </cell>
          <cell r="AX71">
            <v>1037.9418816499999</v>
          </cell>
          <cell r="AY71">
            <v>1080.6707737500001</v>
          </cell>
          <cell r="AZ71">
            <v>1120.2437820750001</v>
          </cell>
          <cell r="BA71">
            <v>1323.1185583499996</v>
          </cell>
          <cell r="BB71">
            <v>1321.7688291249997</v>
          </cell>
          <cell r="BC71">
            <v>1331.7427996999998</v>
          </cell>
          <cell r="BD71">
            <v>1347.0072975249996</v>
          </cell>
          <cell r="BE71">
            <v>1364.9172209249998</v>
          </cell>
          <cell r="BF71">
            <v>1384.1547689124998</v>
          </cell>
          <cell r="BG71">
            <v>1404.0069053624998</v>
          </cell>
          <cell r="BH71">
            <v>1424.0660031499997</v>
          </cell>
          <cell r="BI71">
            <v>1444.0906742624998</v>
          </cell>
          <cell r="BJ71">
            <v>1463.9351744625001</v>
          </cell>
          <cell r="BK71">
            <v>1483.5111559250001</v>
          </cell>
          <cell r="BL71">
            <v>1502.7658885500002</v>
          </cell>
        </row>
        <row r="72">
          <cell r="B72">
            <v>13</v>
          </cell>
          <cell r="C72" t="str">
            <v>Utica_WGS</v>
          </cell>
          <cell r="E72">
            <v>0</v>
          </cell>
          <cell r="F72">
            <v>0</v>
          </cell>
          <cell r="G72">
            <v>0</v>
          </cell>
          <cell r="H72">
            <v>0</v>
          </cell>
          <cell r="I72">
            <v>0</v>
          </cell>
          <cell r="J72">
            <v>0</v>
          </cell>
          <cell r="K72">
            <v>0</v>
          </cell>
          <cell r="L72">
            <v>0</v>
          </cell>
          <cell r="M72">
            <v>0</v>
          </cell>
          <cell r="N72">
            <v>0</v>
          </cell>
          <cell r="O72">
            <v>0</v>
          </cell>
          <cell r="P72">
            <v>0</v>
          </cell>
          <cell r="Q72">
            <v>122.94784746000003</v>
          </cell>
          <cell r="R72">
            <v>96.274371690000009</v>
          </cell>
          <cell r="S72">
            <v>79.444582920000016</v>
          </cell>
          <cell r="T72">
            <v>67.808795220000007</v>
          </cell>
          <cell r="U72">
            <v>182.20851625500003</v>
          </cell>
          <cell r="V72">
            <v>271.92479665500008</v>
          </cell>
          <cell r="W72">
            <v>346.17142368000009</v>
          </cell>
          <cell r="X72">
            <v>409.75433347500012</v>
          </cell>
          <cell r="Y72">
            <v>465.50871274500008</v>
          </cell>
          <cell r="Z72">
            <v>515.25305928000012</v>
          </cell>
          <cell r="AA72">
            <v>560.22679336500016</v>
          </cell>
          <cell r="AB72">
            <v>601.31448724500012</v>
          </cell>
          <cell r="AC72">
            <v>639.17074647000015</v>
          </cell>
          <cell r="AD72">
            <v>674.29431092250013</v>
          </cell>
          <cell r="AE72">
            <v>707.07441192750025</v>
          </cell>
          <cell r="AF72">
            <v>737.82096196500004</v>
          </cell>
          <cell r="AG72">
            <v>766.78497760500022</v>
          </cell>
          <cell r="AH72">
            <v>794.17276038000011</v>
          </cell>
          <cell r="AI72">
            <v>820.1560499325002</v>
          </cell>
          <cell r="AJ72">
            <v>844.87941243000012</v>
          </cell>
          <cell r="AK72">
            <v>868.4657481600002</v>
          </cell>
          <cell r="AL72">
            <v>891.02046323250022</v>
          </cell>
          <cell r="AM72">
            <v>1035.5825209950001</v>
          </cell>
          <cell r="AN72">
            <v>1152.6099243525</v>
          </cell>
          <cell r="AO72">
            <v>1252.01586681</v>
          </cell>
          <cell r="AP72">
            <v>1339.0556127750001</v>
          </cell>
          <cell r="AQ72">
            <v>1416.8711030399998</v>
          </cell>
          <cell r="AR72">
            <v>1487.5007127299998</v>
          </cell>
          <cell r="AS72">
            <v>1552.34781423</v>
          </cell>
          <cell r="AT72">
            <v>1612.4233209525003</v>
          </cell>
          <cell r="AU72">
            <v>1668.4818490462501</v>
          </cell>
          <cell r="AV72">
            <v>1721.1031530749999</v>
          </cell>
          <cell r="AW72">
            <v>1770.7433583149998</v>
          </cell>
          <cell r="AX72">
            <v>1817.76853029375</v>
          </cell>
          <cell r="AY72">
            <v>2108.3731700962499</v>
          </cell>
          <cell r="AZ72">
            <v>2097.6664136175004</v>
          </cell>
          <cell r="BA72">
            <v>2104.7858613337503</v>
          </cell>
          <cell r="BB72">
            <v>2120.6081903287509</v>
          </cell>
          <cell r="BC72">
            <v>2141.0714991712503</v>
          </cell>
          <cell r="BD72">
            <v>2164.1107914787503</v>
          </cell>
          <cell r="BE72">
            <v>2188.5796828575012</v>
          </cell>
          <cell r="BF72">
            <v>2213.8014836137509</v>
          </cell>
          <cell r="BG72">
            <v>2239.358981580001</v>
          </cell>
          <cell r="BH72">
            <v>2264.9869647337505</v>
          </cell>
          <cell r="BI72">
            <v>2290.5134628862506</v>
          </cell>
          <cell r="BJ72">
            <v>2315.8257398325004</v>
          </cell>
          <cell r="BK72">
            <v>2340.8498685937511</v>
          </cell>
          <cell r="BL72">
            <v>2365.5378855262511</v>
          </cell>
        </row>
        <row r="73">
          <cell r="B73">
            <v>14</v>
          </cell>
          <cell r="C73" t="str">
            <v>Woodbine_EN</v>
          </cell>
          <cell r="E73">
            <v>0</v>
          </cell>
          <cell r="F73">
            <v>0</v>
          </cell>
          <cell r="G73">
            <v>0</v>
          </cell>
          <cell r="H73">
            <v>0</v>
          </cell>
          <cell r="I73">
            <v>0</v>
          </cell>
          <cell r="J73">
            <v>0</v>
          </cell>
          <cell r="K73">
            <v>0</v>
          </cell>
          <cell r="L73">
            <v>4.6638596249999997</v>
          </cell>
          <cell r="M73">
            <v>8.7391800000000011</v>
          </cell>
          <cell r="N73">
            <v>12.366202874999999</v>
          </cell>
          <cell r="O73">
            <v>15.639569999999997</v>
          </cell>
          <cell r="P73">
            <v>23.290167375000003</v>
          </cell>
          <cell r="Q73">
            <v>30.114883687499997</v>
          </cell>
          <cell r="R73">
            <v>36.291312562499996</v>
          </cell>
          <cell r="S73">
            <v>41.94310987499999</v>
          </cell>
          <cell r="T73">
            <v>47.160309749999989</v>
          </cell>
          <cell r="U73">
            <v>52.010766937499987</v>
          </cell>
          <cell r="V73">
            <v>56.547043124999981</v>
          </cell>
          <cell r="W73">
            <v>60.810776624999988</v>
          </cell>
          <cell r="X73">
            <v>64.835573062499989</v>
          </cell>
          <cell r="Y73">
            <v>63.985127624999997</v>
          </cell>
          <cell r="Z73">
            <v>63.534740249999984</v>
          </cell>
          <cell r="AA73">
            <v>63.363427968749988</v>
          </cell>
          <cell r="AB73">
            <v>63.392912249999995</v>
          </cell>
          <cell r="AC73">
            <v>63.570197249999985</v>
          </cell>
          <cell r="AD73">
            <v>63.858124218749992</v>
          </cell>
          <cell r="AE73">
            <v>64.229902312499988</v>
          </cell>
          <cell r="AF73">
            <v>64.665774374999998</v>
          </cell>
          <cell r="AG73">
            <v>65.150894812499985</v>
          </cell>
          <cell r="AH73">
            <v>65.67393281249997</v>
          </cell>
          <cell r="AI73">
            <v>66.226126124999979</v>
          </cell>
          <cell r="AJ73">
            <v>66.800621531249988</v>
          </cell>
          <cell r="AK73">
            <v>67.392008343749993</v>
          </cell>
          <cell r="AL73">
            <v>77.323699031249987</v>
          </cell>
          <cell r="AM73">
            <v>86.087443874999991</v>
          </cell>
          <cell r="AN73">
            <v>93.960943968750001</v>
          </cell>
          <cell r="AO73">
            <v>101.13122915625001</v>
          </cell>
          <cell r="AP73">
            <v>121.72209862499999</v>
          </cell>
          <cell r="AQ73">
            <v>112.09027903124998</v>
          </cell>
          <cell r="AR73">
            <v>113.57209096874996</v>
          </cell>
          <cell r="AS73">
            <v>115.16224096874996</v>
          </cell>
          <cell r="AT73">
            <v>126.14735906249994</v>
          </cell>
          <cell r="AU73">
            <v>126.66638268749996</v>
          </cell>
          <cell r="AV73">
            <v>127.48485103124995</v>
          </cell>
          <cell r="AW73">
            <v>128.49787603124994</v>
          </cell>
          <cell r="AX73">
            <v>129.64070690624993</v>
          </cell>
          <cell r="AY73">
            <v>130.87123724999989</v>
          </cell>
          <cell r="AZ73">
            <v>132.16099162499992</v>
          </cell>
          <cell r="BA73">
            <v>133.49013309374993</v>
          </cell>
          <cell r="BB73">
            <v>134.84451023437489</v>
          </cell>
          <cell r="BC73">
            <v>136.21384931249995</v>
          </cell>
          <cell r="BD73">
            <v>137.59058123437492</v>
          </cell>
          <cell r="BE73">
            <v>138.96907078124991</v>
          </cell>
          <cell r="BF73">
            <v>140.34509198437493</v>
          </cell>
          <cell r="BG73">
            <v>141.71545856249995</v>
          </cell>
          <cell r="BH73">
            <v>143.07776587499995</v>
          </cell>
          <cell r="BI73">
            <v>144.43019957812496</v>
          </cell>
          <cell r="BJ73">
            <v>145.77139851562492</v>
          </cell>
          <cell r="BK73">
            <v>147.10035065624993</v>
          </cell>
          <cell r="BL73">
            <v>148.41631668749994</v>
          </cell>
        </row>
        <row r="74">
          <cell r="B74">
            <v>15</v>
          </cell>
          <cell r="C74" t="str">
            <v>Woodbine_AMI</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4.6638596249999997</v>
          </cell>
          <cell r="AA74">
            <v>8.7391800000000011</v>
          </cell>
          <cell r="AB74">
            <v>12.366202874999999</v>
          </cell>
          <cell r="AC74">
            <v>15.639569999999997</v>
          </cell>
          <cell r="AD74">
            <v>18.626307749999999</v>
          </cell>
          <cell r="AE74">
            <v>21.375703687499996</v>
          </cell>
          <cell r="AF74">
            <v>28.588969312499998</v>
          </cell>
          <cell r="AG74">
            <v>35.042719874999996</v>
          </cell>
          <cell r="AH74">
            <v>40.900204874999993</v>
          </cell>
          <cell r="AI74">
            <v>46.274633249999987</v>
          </cell>
          <cell r="AJ74">
            <v>51.248241187499993</v>
          </cell>
          <cell r="AK74">
            <v>55.882940437499983</v>
          </cell>
          <cell r="AL74">
            <v>55.562821124999985</v>
          </cell>
          <cell r="AM74">
            <v>55.57828387499999</v>
          </cell>
          <cell r="AN74">
            <v>55.819785937499994</v>
          </cell>
          <cell r="AO74">
            <v>56.217887343749993</v>
          </cell>
          <cell r="AP74">
            <v>56.726536874999994</v>
          </cell>
          <cell r="AQ74">
            <v>57.314114062499996</v>
          </cell>
          <cell r="AR74">
            <v>67.286021718749993</v>
          </cell>
          <cell r="AS74">
            <v>76.121362031249987</v>
          </cell>
          <cell r="AT74">
            <v>84.08879362499998</v>
          </cell>
          <cell r="AU74">
            <v>91.368786656249981</v>
          </cell>
          <cell r="AV74">
            <v>98.088748218749956</v>
          </cell>
          <cell r="AW74">
            <v>104.34219328124996</v>
          </cell>
          <cell r="AX74">
            <v>114.86380424999997</v>
          </cell>
          <cell r="AY74">
            <v>124.45621724999998</v>
          </cell>
          <cell r="AZ74">
            <v>133.3033719375</v>
          </cell>
          <cell r="BA74">
            <v>141.53524724999997</v>
          </cell>
          <cell r="BB74">
            <v>149.24789549999994</v>
          </cell>
          <cell r="BC74">
            <v>156.51477459374993</v>
          </cell>
          <cell r="BD74">
            <v>163.39360237499992</v>
          </cell>
          <cell r="BE74">
            <v>169.9307350312499</v>
          </cell>
          <cell r="BF74">
            <v>194.81952440624994</v>
          </cell>
          <cell r="BG74">
            <v>198.42642093749993</v>
          </cell>
          <cell r="BH74">
            <v>202.34847562499988</v>
          </cell>
          <cell r="BI74">
            <v>206.42582671874993</v>
          </cell>
          <cell r="BJ74">
            <v>210.56737856249993</v>
          </cell>
          <cell r="BK74">
            <v>214.71896128124993</v>
          </cell>
          <cell r="BL74">
            <v>218.84749321875</v>
          </cell>
        </row>
        <row r="75">
          <cell r="B75">
            <v>16</v>
          </cell>
          <cell r="C75" t="str">
            <v>Wilcox</v>
          </cell>
          <cell r="E75">
            <v>0</v>
          </cell>
          <cell r="F75">
            <v>0</v>
          </cell>
          <cell r="G75">
            <v>0</v>
          </cell>
          <cell r="H75">
            <v>0</v>
          </cell>
          <cell r="I75">
            <v>0</v>
          </cell>
          <cell r="J75">
            <v>0</v>
          </cell>
          <cell r="K75">
            <v>0</v>
          </cell>
          <cell r="L75">
            <v>0</v>
          </cell>
          <cell r="M75">
            <v>0</v>
          </cell>
          <cell r="N75">
            <v>0</v>
          </cell>
          <cell r="O75">
            <v>25.86048234375</v>
          </cell>
          <cell r="P75">
            <v>47.065891874999998</v>
          </cell>
          <cell r="Q75">
            <v>65.088695812499992</v>
          </cell>
          <cell r="R75">
            <v>80.791407749999991</v>
          </cell>
          <cell r="S75">
            <v>94.724196562499984</v>
          </cell>
          <cell r="T75">
            <v>107.26020295312497</v>
          </cell>
          <cell r="U75">
            <v>118.66451854687499</v>
          </cell>
          <cell r="V75">
            <v>129.13245103124999</v>
          </cell>
          <cell r="W75">
            <v>138.81217532812499</v>
          </cell>
          <cell r="X75">
            <v>147.81885421874998</v>
          </cell>
          <cell r="Y75">
            <v>156.24382232812496</v>
          </cell>
          <cell r="Z75">
            <v>164.16077385937498</v>
          </cell>
          <cell r="AA75">
            <v>171.63005774999999</v>
          </cell>
          <cell r="AB75">
            <v>178.70173528125</v>
          </cell>
          <cell r="AC75">
            <v>185.41780734374998</v>
          </cell>
          <cell r="AD75">
            <v>191.813866359375</v>
          </cell>
          <cell r="AE75">
            <v>197.92034538281249</v>
          </cell>
          <cell r="AF75">
            <v>229.62395868749999</v>
          </cell>
          <cell r="AG75">
            <v>256.43192500781254</v>
          </cell>
          <cell r="AH75">
            <v>279.83661431250005</v>
          </cell>
          <cell r="AI75">
            <v>300.71803757812495</v>
          </cell>
          <cell r="AJ75">
            <v>319.64183102343748</v>
          </cell>
          <cell r="AK75">
            <v>336.99487666406247</v>
          </cell>
          <cell r="AL75">
            <v>353.05453122656246</v>
          </cell>
          <cell r="AM75">
            <v>368.02709688281249</v>
          </cell>
          <cell r="AN75">
            <v>382.07064255468754</v>
          </cell>
          <cell r="AO75">
            <v>395.30926797656258</v>
          </cell>
          <cell r="AP75">
            <v>407.84240840625006</v>
          </cell>
          <cell r="AQ75">
            <v>419.75112396093755</v>
          </cell>
          <cell r="AR75">
            <v>456.96296437499996</v>
          </cell>
          <cell r="AS75">
            <v>489.01857967968755</v>
          </cell>
          <cell r="AT75">
            <v>517.43807348437497</v>
          </cell>
          <cell r="AU75">
            <v>543.12473228906254</v>
          </cell>
          <cell r="AV75">
            <v>566.66393210156241</v>
          </cell>
          <cell r="AW75">
            <v>666.04090209375011</v>
          </cell>
          <cell r="AX75">
            <v>672.41947607812506</v>
          </cell>
          <cell r="AY75">
            <v>681.98271697265648</v>
          </cell>
          <cell r="AZ75">
            <v>693.06995301562506</v>
          </cell>
          <cell r="BA75">
            <v>704.87805393750011</v>
          </cell>
          <cell r="BB75">
            <v>716.98406378906247</v>
          </cell>
          <cell r="BC75">
            <v>729.15264585937518</v>
          </cell>
          <cell r="BD75">
            <v>741.24845909765645</v>
          </cell>
          <cell r="BE75">
            <v>753.19255948828152</v>
          </cell>
          <cell r="BF75">
            <v>764.93919266015644</v>
          </cell>
          <cell r="BG75">
            <v>776.46276996093775</v>
          </cell>
          <cell r="BH75">
            <v>787.75024096875018</v>
          </cell>
          <cell r="BI75">
            <v>798.79647221484379</v>
          </cell>
          <cell r="BJ75">
            <v>809.60135891015659</v>
          </cell>
          <cell r="BK75">
            <v>820.16799591796894</v>
          </cell>
          <cell r="BL75">
            <v>830.50147805859399</v>
          </cell>
        </row>
        <row r="76">
          <cell r="B76">
            <v>17</v>
          </cell>
          <cell r="C76" t="str">
            <v>Mississippian</v>
          </cell>
          <cell r="E76">
            <v>0</v>
          </cell>
          <cell r="F76">
            <v>0</v>
          </cell>
          <cell r="G76">
            <v>0</v>
          </cell>
          <cell r="H76">
            <v>0</v>
          </cell>
          <cell r="I76">
            <v>0</v>
          </cell>
          <cell r="J76">
            <v>0</v>
          </cell>
          <cell r="K76">
            <v>8.2152818749999987</v>
          </cell>
          <cell r="L76">
            <v>14.803133562499999</v>
          </cell>
          <cell r="M76">
            <v>20.321046156249999</v>
          </cell>
          <cell r="N76">
            <v>25.079268062500002</v>
          </cell>
          <cell r="O76">
            <v>29.268852187499999</v>
          </cell>
          <cell r="P76">
            <v>33.016080109374997</v>
          </cell>
          <cell r="Q76">
            <v>36.408914609374996</v>
          </cell>
          <cell r="R76">
            <v>39.511159609374992</v>
          </cell>
          <cell r="S76">
            <v>42.370612999999992</v>
          </cell>
          <cell r="T76">
            <v>53.239318093750001</v>
          </cell>
          <cell r="U76">
            <v>62.303461765625009</v>
          </cell>
          <cell r="V76">
            <v>70.143677953125007</v>
          </cell>
          <cell r="W76">
            <v>77.08904375781249</v>
          </cell>
          <cell r="X76">
            <v>83.346142648437507</v>
          </cell>
          <cell r="Y76">
            <v>89.054221093749987</v>
          </cell>
          <cell r="Z76">
            <v>94.312180179687473</v>
          </cell>
          <cell r="AA76">
            <v>99.193139562499979</v>
          </cell>
          <cell r="AB76">
            <v>103.75289828906247</v>
          </cell>
          <cell r="AC76">
            <v>108.03514184374997</v>
          </cell>
          <cell r="AD76">
            <v>112.07480257031249</v>
          </cell>
          <cell r="AE76">
            <v>115.90031363281248</v>
          </cell>
          <cell r="AF76">
            <v>127.75045050781252</v>
          </cell>
          <cell r="AG76">
            <v>137.802167078125</v>
          </cell>
          <cell r="AH76">
            <v>146.62960248437497</v>
          </cell>
          <cell r="AI76">
            <v>154.55723878124999</v>
          </cell>
          <cell r="AJ76">
            <v>161.78840486718747</v>
          </cell>
          <cell r="AK76">
            <v>168.46005314062492</v>
          </cell>
          <cell r="AL76">
            <v>174.66948642187495</v>
          </cell>
          <cell r="AM76">
            <v>180.48873557031246</v>
          </cell>
          <cell r="AN76">
            <v>185.9728869609375</v>
          </cell>
          <cell r="AO76">
            <v>191.16519204687503</v>
          </cell>
          <cell r="AP76">
            <v>220.74620255078128</v>
          </cell>
          <cell r="AQ76">
            <v>195.92445234765626</v>
          </cell>
          <cell r="AR76">
            <v>202.09807001562501</v>
          </cell>
          <cell r="AS76">
            <v>207.34451286328127</v>
          </cell>
          <cell r="AT76">
            <v>236.7106083710938</v>
          </cell>
          <cell r="AU76">
            <v>236.20011889062505</v>
          </cell>
          <cell r="AV76">
            <v>237.10555794921882</v>
          </cell>
          <cell r="AW76">
            <v>238.73864136718757</v>
          </cell>
          <cell r="AX76">
            <v>240.77588922656255</v>
          </cell>
          <cell r="AY76">
            <v>243.04644043750005</v>
          </cell>
          <cell r="AZ76">
            <v>245.45247035937504</v>
          </cell>
          <cell r="BA76">
            <v>247.93463405078126</v>
          </cell>
          <cell r="BB76">
            <v>250.45536708984383</v>
          </cell>
          <cell r="BC76">
            <v>252.99014345703134</v>
          </cell>
          <cell r="BD76">
            <v>255.52259348046886</v>
          </cell>
          <cell r="BE76">
            <v>258.04163568359388</v>
          </cell>
          <cell r="BF76">
            <v>260.53971330078133</v>
          </cell>
          <cell r="BG76">
            <v>263.01167964843751</v>
          </cell>
          <cell r="BH76">
            <v>265.4540634062501</v>
          </cell>
          <cell r="BI76">
            <v>267.86458119531267</v>
          </cell>
          <cell r="BJ76">
            <v>270.24179777734383</v>
          </cell>
          <cell r="BK76">
            <v>272.584890578125</v>
          </cell>
          <cell r="BL76">
            <v>274.88629537383122</v>
          </cell>
        </row>
        <row r="77">
          <cell r="B77">
            <v>18</v>
          </cell>
          <cell r="C77" t="str">
            <v>LRSP1</v>
          </cell>
          <cell r="E77">
            <v>0</v>
          </cell>
          <cell r="F77">
            <v>0</v>
          </cell>
          <cell r="G77">
            <v>0</v>
          </cell>
          <cell r="H77">
            <v>0</v>
          </cell>
          <cell r="I77">
            <v>0</v>
          </cell>
          <cell r="J77">
            <v>0</v>
          </cell>
          <cell r="K77">
            <v>0</v>
          </cell>
          <cell r="L77">
            <v>130.71092391463594</v>
          </cell>
          <cell r="M77">
            <v>236.45710739570558</v>
          </cell>
          <cell r="N77">
            <v>190.14594773665809</v>
          </cell>
          <cell r="O77">
            <v>158.83365601240871</v>
          </cell>
          <cell r="P77">
            <v>139.33968452292325</v>
          </cell>
          <cell r="Q77">
            <v>251.4803797569831</v>
          </cell>
          <cell r="R77">
            <v>344.3616182749397</v>
          </cell>
          <cell r="S77">
            <v>418.78115767341205</v>
          </cell>
          <cell r="T77">
            <v>484.75054035734763</v>
          </cell>
          <cell r="U77">
            <v>544.06129465017398</v>
          </cell>
          <cell r="V77">
            <v>590.31457122407085</v>
          </cell>
          <cell r="W77">
            <v>637.34390878181921</v>
          </cell>
          <cell r="X77">
            <v>681.35575248336227</v>
          </cell>
          <cell r="Y77">
            <v>720.9572308282917</v>
          </cell>
          <cell r="Z77">
            <v>757.84070245728958</v>
          </cell>
          <cell r="AA77">
            <v>788.66890247165566</v>
          </cell>
          <cell r="AB77">
            <v>952.77634478944856</v>
          </cell>
          <cell r="AC77">
            <v>1087.2291838232097</v>
          </cell>
          <cell r="AD77">
            <v>1200.6270057428537</v>
          </cell>
          <cell r="AE77">
            <v>1301.7172232945736</v>
          </cell>
          <cell r="AF77">
            <v>1392.8632980658988</v>
          </cell>
          <cell r="AG77">
            <v>1474.5122048992396</v>
          </cell>
          <cell r="AH77">
            <v>1547.6811215844023</v>
          </cell>
          <cell r="AI77">
            <v>1616.6069189546074</v>
          </cell>
          <cell r="AJ77">
            <v>1682.9412652979547</v>
          </cell>
          <cell r="AK77">
            <v>1744.5005212743745</v>
          </cell>
          <cell r="AL77">
            <v>1799.0027394706069</v>
          </cell>
          <cell r="AM77">
            <v>1852.0681485468303</v>
          </cell>
          <cell r="AN77">
            <v>1903.9306507502256</v>
          </cell>
          <cell r="AO77">
            <v>1952.6224356561072</v>
          </cell>
          <cell r="AP77">
            <v>2260.732286719332</v>
          </cell>
          <cell r="AQ77">
            <v>1994.4435012369672</v>
          </cell>
          <cell r="AR77">
            <v>2045.4467739160723</v>
          </cell>
          <cell r="AS77">
            <v>2109.9661057903722</v>
          </cell>
          <cell r="AT77">
            <v>2410.8360303272557</v>
          </cell>
          <cell r="AU77">
            <v>2400.2521267307561</v>
          </cell>
          <cell r="AV77">
            <v>2406.2568950788045</v>
          </cell>
          <cell r="AW77">
            <v>2418.204611530211</v>
          </cell>
          <cell r="AX77">
            <v>2440.2661085232444</v>
          </cell>
          <cell r="AY77">
            <v>2453.187511724831</v>
          </cell>
          <cell r="AZ77">
            <v>2472.6718118136205</v>
          </cell>
          <cell r="BA77">
            <v>2507.2197385464256</v>
          </cell>
          <cell r="BB77">
            <v>2524.6008342365294</v>
          </cell>
          <cell r="BC77">
            <v>2553.1271916407209</v>
          </cell>
          <cell r="BD77">
            <v>2566.7836991724675</v>
          </cell>
          <cell r="BE77">
            <v>2602.6170814177522</v>
          </cell>
          <cell r="BF77">
            <v>2621.9327041423958</v>
          </cell>
          <cell r="BG77">
            <v>2646.301140362184</v>
          </cell>
          <cell r="BH77">
            <v>2671.7678750461591</v>
          </cell>
          <cell r="BI77">
            <v>2694.2989303960767</v>
          </cell>
          <cell r="BJ77">
            <v>2719.3647578976093</v>
          </cell>
          <cell r="BK77">
            <v>2738.6175381446774</v>
          </cell>
          <cell r="BL77">
            <v>2759.0382211691822</v>
          </cell>
        </row>
        <row r="78">
          <cell r="B78">
            <v>19</v>
          </cell>
          <cell r="C78" t="str">
            <v>LRSP2</v>
          </cell>
          <cell r="E78">
            <v>0</v>
          </cell>
          <cell r="F78">
            <v>0</v>
          </cell>
          <cell r="G78">
            <v>0</v>
          </cell>
          <cell r="H78">
            <v>0</v>
          </cell>
          <cell r="I78">
            <v>0</v>
          </cell>
          <cell r="J78">
            <v>0</v>
          </cell>
          <cell r="K78">
            <v>39.122283750000001</v>
          </cell>
          <cell r="L78">
            <v>71.202273750000003</v>
          </cell>
          <cell r="M78">
            <v>59.345266875</v>
          </cell>
          <cell r="N78">
            <v>51.020669999999996</v>
          </cell>
          <cell r="O78">
            <v>44.833209374999996</v>
          </cell>
          <cell r="P78">
            <v>40.042550625000004</v>
          </cell>
          <cell r="Q78">
            <v>36.217423124999996</v>
          </cell>
          <cell r="R78">
            <v>72.211081875000005</v>
          </cell>
          <cell r="S78">
            <v>101.68207406250002</v>
          </cell>
          <cell r="T78">
            <v>126.73673531250003</v>
          </cell>
          <cell r="U78">
            <v>148.5939065625</v>
          </cell>
          <cell r="V78">
            <v>168.02316093749999</v>
          </cell>
          <cell r="W78">
            <v>185.54211656249998</v>
          </cell>
          <cell r="X78">
            <v>201.51605718749997</v>
          </cell>
          <cell r="Y78">
            <v>216.21269156249997</v>
          </cell>
          <cell r="Z78">
            <v>229.83429093749999</v>
          </cell>
          <cell r="AA78">
            <v>242.53757999999999</v>
          </cell>
          <cell r="AB78">
            <v>254.44656843749996</v>
          </cell>
          <cell r="AC78">
            <v>265.66115624999998</v>
          </cell>
          <cell r="AD78">
            <v>276.26306437500006</v>
          </cell>
          <cell r="AE78">
            <v>286.32004500000005</v>
          </cell>
          <cell r="AF78">
            <v>335.01121125000003</v>
          </cell>
          <cell r="AG78">
            <v>376.22014828125003</v>
          </cell>
          <cell r="AH78">
            <v>412.21563421875004</v>
          </cell>
          <cell r="AI78">
            <v>444.33802453124997</v>
          </cell>
          <cell r="AJ78">
            <v>473.45049328125009</v>
          </cell>
          <cell r="AK78">
            <v>500.14453125</v>
          </cell>
          <cell r="AL78">
            <v>524.84493234374997</v>
          </cell>
          <cell r="AM78">
            <v>547.86818531250003</v>
          </cell>
          <cell r="AN78">
            <v>569.45714812500023</v>
          </cell>
          <cell r="AO78">
            <v>589.80274921875002</v>
          </cell>
          <cell r="AP78">
            <v>687.30272249999996</v>
          </cell>
          <cell r="AQ78">
            <v>613.26377484374996</v>
          </cell>
          <cell r="AR78">
            <v>674.26974281250011</v>
          </cell>
          <cell r="AS78">
            <v>725.61305296875025</v>
          </cell>
          <cell r="AT78">
            <v>887.86222781250024</v>
          </cell>
          <cell r="AU78">
            <v>906.93399750000015</v>
          </cell>
          <cell r="AV78">
            <v>929.10033374999989</v>
          </cell>
          <cell r="AW78">
            <v>952.32068953125008</v>
          </cell>
          <cell r="AX78">
            <v>975.68865093750026</v>
          </cell>
          <cell r="AY78">
            <v>998.77567171875046</v>
          </cell>
          <cell r="AZ78">
            <v>1021.3758768750002</v>
          </cell>
          <cell r="BA78">
            <v>1043.3945451562502</v>
          </cell>
          <cell r="BB78">
            <v>1064.7949457812501</v>
          </cell>
          <cell r="BC78">
            <v>1085.5714373437504</v>
          </cell>
          <cell r="BD78">
            <v>1105.73506875</v>
          </cell>
          <cell r="BE78">
            <v>1125.3057356250001</v>
          </cell>
          <cell r="BF78">
            <v>1144.3076615625</v>
          </cell>
          <cell r="BG78">
            <v>1162.7668650000001</v>
          </cell>
          <cell r="BH78">
            <v>1180.7096821875</v>
          </cell>
          <cell r="BI78">
            <v>1198.1619145312502</v>
          </cell>
          <cell r="BJ78">
            <v>1215.1483935937501</v>
          </cell>
          <cell r="BK78">
            <v>1231.6926984375</v>
          </cell>
          <cell r="BL78">
            <v>1247.8171049999999</v>
          </cell>
        </row>
        <row r="79">
          <cell r="B79">
            <v>20</v>
          </cell>
          <cell r="C79" t="str">
            <v>LRSP3</v>
          </cell>
          <cell r="E79">
            <v>0</v>
          </cell>
          <cell r="F79">
            <v>0</v>
          </cell>
          <cell r="G79">
            <v>0</v>
          </cell>
          <cell r="H79">
            <v>0</v>
          </cell>
          <cell r="I79">
            <v>0</v>
          </cell>
          <cell r="J79">
            <v>0</v>
          </cell>
          <cell r="K79">
            <v>0</v>
          </cell>
          <cell r="L79">
            <v>0</v>
          </cell>
          <cell r="M79">
            <v>44.338588250000001</v>
          </cell>
          <cell r="N79">
            <v>80.695910250000011</v>
          </cell>
          <cell r="O79">
            <v>67.257969125000002</v>
          </cell>
          <cell r="P79">
            <v>57.823425999999991</v>
          </cell>
          <cell r="Q79">
            <v>50.810970624999989</v>
          </cell>
          <cell r="R79">
            <v>89.720145625000001</v>
          </cell>
          <cell r="S79">
            <v>121.742323125</v>
          </cell>
          <cell r="T79">
            <v>149.09719525</v>
          </cell>
          <cell r="U79">
            <v>173.06310993749997</v>
          </cell>
          <cell r="V79">
            <v>194.44593731250001</v>
          </cell>
          <cell r="W79">
            <v>213.78798481250001</v>
          </cell>
          <cell r="X79">
            <v>231.47266193749994</v>
          </cell>
          <cell r="Y79">
            <v>247.78170331249996</v>
          </cell>
          <cell r="Z79">
            <v>262.92863849999998</v>
          </cell>
          <cell r="AA79">
            <v>277.07945974999996</v>
          </cell>
          <cell r="AB79">
            <v>290.3659542499999</v>
          </cell>
          <cell r="AC79">
            <v>347.23323331250003</v>
          </cell>
          <cell r="AD79">
            <v>395.44885962499995</v>
          </cell>
          <cell r="AE79">
            <v>437.61012506250012</v>
          </cell>
          <cell r="AF79">
            <v>475.25699481250001</v>
          </cell>
          <cell r="AG79">
            <v>509.3847275</v>
          </cell>
          <cell r="AH79">
            <v>540.67766131250005</v>
          </cell>
          <cell r="AI79">
            <v>569.62883715625003</v>
          </cell>
          <cell r="AJ79">
            <v>596.60667478125004</v>
          </cell>
          <cell r="AK79">
            <v>621.89463484375005</v>
          </cell>
          <cell r="AL79">
            <v>645.71610371874988</v>
          </cell>
          <cell r="AM79">
            <v>668.25066887499997</v>
          </cell>
          <cell r="AN79">
            <v>689.64516781250006</v>
          </cell>
          <cell r="AO79">
            <v>754.35999271875016</v>
          </cell>
          <cell r="AP79">
            <v>810.17760146875025</v>
          </cell>
          <cell r="AQ79">
            <v>859.70946500000025</v>
          </cell>
          <cell r="AR79">
            <v>904.50888075</v>
          </cell>
          <cell r="AS79">
            <v>945.58354550000001</v>
          </cell>
          <cell r="AT79">
            <v>983.62934787500012</v>
          </cell>
          <cell r="AU79">
            <v>1019.1500393125002</v>
          </cell>
          <cell r="AV79">
            <v>1185.5397153125004</v>
          </cell>
          <cell r="AW79">
            <v>1193.1156877500005</v>
          </cell>
          <cell r="AX79">
            <v>1206.6431790312506</v>
          </cell>
          <cell r="AY79">
            <v>1223.1723008125007</v>
          </cell>
          <cell r="AZ79">
            <v>1241.2506209062506</v>
          </cell>
          <cell r="BA79">
            <v>1304.4347589062506</v>
          </cell>
          <cell r="BB79">
            <v>1359.9577252500001</v>
          </cell>
          <cell r="BC79">
            <v>1410.07793221875</v>
          </cell>
          <cell r="BD79">
            <v>1456.1117216875007</v>
          </cell>
          <cell r="BE79">
            <v>1498.9021151562506</v>
          </cell>
          <cell r="BF79">
            <v>1539.0272204687499</v>
          </cell>
          <cell r="BG79">
            <v>1576.9045432812502</v>
          </cell>
          <cell r="BH79">
            <v>1612.84796309375</v>
          </cell>
          <cell r="BI79">
            <v>1647.10115896875</v>
          </cell>
          <cell r="BJ79">
            <v>1679.858253375</v>
          </cell>
          <cell r="BK79">
            <v>1711.2772448437495</v>
          </cell>
          <cell r="BL79">
            <v>1741.4890339062499</v>
          </cell>
        </row>
        <row r="80">
          <cell r="B80">
            <v>21</v>
          </cell>
          <cell r="C80" t="str">
            <v>LRSP4</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3.4177335806250002</v>
          </cell>
          <cell r="T80">
            <v>6.4041785775000006</v>
          </cell>
          <cell r="U80">
            <v>9.0621054112500001</v>
          </cell>
          <cell r="V80">
            <v>11.460868785000001</v>
          </cell>
          <cell r="W80">
            <v>13.649586749999999</v>
          </cell>
          <cell r="X80">
            <v>15.664377948750001</v>
          </cell>
          <cell r="Y80">
            <v>17.532613878750002</v>
          </cell>
          <cell r="Z80">
            <v>19.275556665937501</v>
          </cell>
          <cell r="AA80">
            <v>20.910066727499999</v>
          </cell>
          <cell r="AB80">
            <v>22.449750246562498</v>
          </cell>
          <cell r="AC80">
            <v>23.905753098749997</v>
          </cell>
          <cell r="AD80">
            <v>25.287326459999999</v>
          </cell>
          <cell r="AE80">
            <v>26.602236627187498</v>
          </cell>
          <cell r="AF80">
            <v>27.857070019687498</v>
          </cell>
          <cell r="AG80">
            <v>32.475196001249998</v>
          </cell>
          <cell r="AH80">
            <v>36.612454789687504</v>
          </cell>
          <cell r="AI80">
            <v>40.375841394375001</v>
          </cell>
          <cell r="AJ80">
            <v>43.838406168749998</v>
          </cell>
          <cell r="AK80">
            <v>47.052519091875006</v>
          </cell>
          <cell r="AL80">
            <v>50.057176083750001</v>
          </cell>
          <cell r="AM80">
            <v>52.882307426250001</v>
          </cell>
          <cell r="AN80">
            <v>55.551461027343748</v>
          </cell>
          <cell r="AO80">
            <v>58.083548252343746</v>
          </cell>
          <cell r="AP80">
            <v>60.494022878906243</v>
          </cell>
          <cell r="AQ80">
            <v>62.795701084218749</v>
          </cell>
          <cell r="AR80">
            <v>64.999349308124991</v>
          </cell>
          <cell r="AS80">
            <v>70.531846796250008</v>
          </cell>
          <cell r="AT80">
            <v>75.552016843125017</v>
          </cell>
          <cell r="AU80">
            <v>80.169418258593751</v>
          </cell>
          <cell r="AV80">
            <v>84.459326120156263</v>
          </cell>
          <cell r="AW80">
            <v>88.476056535937516</v>
          </cell>
          <cell r="AX80">
            <v>92.26032173718751</v>
          </cell>
          <cell r="AY80">
            <v>95.843575168593759</v>
          </cell>
          <cell r="AZ80">
            <v>99.250725195000015</v>
          </cell>
          <cell r="BA80">
            <v>112.75510531359376</v>
          </cell>
          <cell r="BB80">
            <v>114.57300399328126</v>
          </cell>
          <cell r="BC80">
            <v>116.57361417609374</v>
          </cell>
          <cell r="BD80">
            <v>118.66836444609375</v>
          </cell>
          <cell r="BE80">
            <v>120.80652076265626</v>
          </cell>
          <cell r="BF80">
            <v>122.95769165156247</v>
          </cell>
          <cell r="BG80">
            <v>125.10312424453123</v>
          </cell>
          <cell r="BH80">
            <v>127.231056320625</v>
          </cell>
          <cell r="BI80">
            <v>129.33407795624998</v>
          </cell>
          <cell r="BJ80">
            <v>131.40757353796874</v>
          </cell>
          <cell r="BK80">
            <v>133.44875838421873</v>
          </cell>
          <cell r="BL80">
            <v>135.45607364296876</v>
          </cell>
        </row>
        <row r="81">
          <cell r="B81">
            <v>22</v>
          </cell>
          <cell r="C81" t="str">
            <v>Bakken1</v>
          </cell>
          <cell r="E81">
            <v>0</v>
          </cell>
          <cell r="F81">
            <v>0</v>
          </cell>
          <cell r="G81">
            <v>0</v>
          </cell>
          <cell r="H81">
            <v>0</v>
          </cell>
          <cell r="I81">
            <v>0</v>
          </cell>
          <cell r="J81">
            <v>0</v>
          </cell>
          <cell r="K81">
            <v>0</v>
          </cell>
          <cell r="L81">
            <v>5.0340475920000003</v>
          </cell>
          <cell r="M81">
            <v>8.3556482217599992</v>
          </cell>
          <cell r="N81">
            <v>11.208940760639999</v>
          </cell>
          <cell r="O81">
            <v>12.5829088224</v>
          </cell>
          <cell r="P81">
            <v>15.061474968960001</v>
          </cell>
          <cell r="Q81">
            <v>14.39997398112</v>
          </cell>
          <cell r="R81">
            <v>16.918702799039998</v>
          </cell>
          <cell r="S81">
            <v>17.391281255039999</v>
          </cell>
          <cell r="T81">
            <v>17.942671743359998</v>
          </cell>
          <cell r="U81">
            <v>20.02706091456</v>
          </cell>
          <cell r="V81">
            <v>19.103132845440001</v>
          </cell>
          <cell r="W81">
            <v>21.250042054080001</v>
          </cell>
          <cell r="X81">
            <v>21.38384691744</v>
          </cell>
          <cell r="Y81">
            <v>23.354527613759998</v>
          </cell>
          <cell r="Z81">
            <v>25.09081136352</v>
          </cell>
          <cell r="AA81">
            <v>24.938520438720001</v>
          </cell>
          <cell r="AB81">
            <v>26.690999294400001</v>
          </cell>
          <cell r="AC81">
            <v>28.25124601824</v>
          </cell>
          <cell r="AD81">
            <v>29.681163556800001</v>
          </cell>
          <cell r="AE81">
            <v>29.284142408640001</v>
          </cell>
          <cell r="AF81">
            <v>29.794986446399999</v>
          </cell>
          <cell r="AG81">
            <v>31.356415715520001</v>
          </cell>
          <cell r="AH81">
            <v>29.982351006719998</v>
          </cell>
          <cell r="AI81">
            <v>31.731825457919999</v>
          </cell>
          <cell r="AJ81">
            <v>31.509114262080001</v>
          </cell>
          <cell r="AK81">
            <v>33.156460014719997</v>
          </cell>
          <cell r="AL81">
            <v>34.5970277184</v>
          </cell>
          <cell r="AM81">
            <v>34.172549718719999</v>
          </cell>
          <cell r="AN81">
            <v>35.673125712000001</v>
          </cell>
          <cell r="AO81">
            <v>36.999195864960001</v>
          </cell>
          <cell r="AP81">
            <v>38.210589204480002</v>
          </cell>
          <cell r="AQ81">
            <v>37.608937154880003</v>
          </cell>
          <cell r="AR81">
            <v>37.927600354559999</v>
          </cell>
          <cell r="AS81">
            <v>39.308053525440002</v>
          </cell>
          <cell r="AT81">
            <v>37.763153635199998</v>
          </cell>
          <cell r="AU81">
            <v>39.351016918079999</v>
          </cell>
          <cell r="AV81">
            <v>38.975101878719997</v>
          </cell>
          <cell r="AW81">
            <v>40.476953939520001</v>
          </cell>
          <cell r="AX81">
            <v>41.77910876832</v>
          </cell>
          <cell r="AY81">
            <v>41.222748114239998</v>
          </cell>
          <cell r="AZ81">
            <v>42.597481207679998</v>
          </cell>
          <cell r="BA81">
            <v>43.803295394880003</v>
          </cell>
          <cell r="BB81">
            <v>44.899626219840002</v>
          </cell>
          <cell r="BC81">
            <v>44.187756795840002</v>
          </cell>
          <cell r="BD81">
            <v>44.400707158080003</v>
          </cell>
          <cell r="BE81">
            <v>45.67967435808</v>
          </cell>
          <cell r="BF81">
            <v>44.037230798400003</v>
          </cell>
          <cell r="BG81">
            <v>45.531257580480002</v>
          </cell>
          <cell r="BH81">
            <v>45.064986294720001</v>
          </cell>
          <cell r="BI81">
            <v>46.479758955839998</v>
          </cell>
          <cell r="BJ81">
            <v>47.697926102399997</v>
          </cell>
          <cell r="BK81">
            <v>47.060484972479998</v>
          </cell>
          <cell r="BL81">
            <v>48.356884820159998</v>
          </cell>
        </row>
        <row r="82">
          <cell r="B82">
            <v>23</v>
          </cell>
          <cell r="C82" t="str">
            <v>Bakken2</v>
          </cell>
          <cell r="E82">
            <v>0</v>
          </cell>
          <cell r="F82">
            <v>0</v>
          </cell>
          <cell r="G82">
            <v>0</v>
          </cell>
          <cell r="H82">
            <v>0</v>
          </cell>
          <cell r="I82">
            <v>0</v>
          </cell>
          <cell r="J82">
            <v>0</v>
          </cell>
          <cell r="K82">
            <v>0</v>
          </cell>
          <cell r="L82">
            <v>4.7179604941875004</v>
          </cell>
          <cell r="M82">
            <v>6.1923813249375002</v>
          </cell>
          <cell r="N82">
            <v>6.9604530640312499</v>
          </cell>
          <cell r="O82">
            <v>7.6876127484843799</v>
          </cell>
          <cell r="P82">
            <v>8.9050016120625006</v>
          </cell>
          <cell r="Q82">
            <v>9.9886278781406297</v>
          </cell>
          <cell r="R82">
            <v>10.437636862078101</v>
          </cell>
          <cell r="S82">
            <v>11.434244548124999</v>
          </cell>
          <cell r="T82">
            <v>12.3355644943125</v>
          </cell>
          <cell r="U82">
            <v>12.630278295468701</v>
          </cell>
          <cell r="V82">
            <v>13.4940033762187</v>
          </cell>
          <cell r="W82">
            <v>13.743989797125</v>
          </cell>
          <cell r="X82">
            <v>14.5624998060938</v>
          </cell>
          <cell r="Y82">
            <v>15.304409584078099</v>
          </cell>
          <cell r="Z82">
            <v>15.4559278131563</v>
          </cell>
          <cell r="AA82">
            <v>16.1904376180313</v>
          </cell>
          <cell r="AB82">
            <v>16.858641762375001</v>
          </cell>
          <cell r="AC82">
            <v>17.479741902164101</v>
          </cell>
          <cell r="AD82">
            <v>17.528779666453101</v>
          </cell>
          <cell r="AE82">
            <v>18.173717558226599</v>
          </cell>
          <cell r="AF82">
            <v>18.762152366671899</v>
          </cell>
          <cell r="AG82">
            <v>18.775938573328101</v>
          </cell>
          <cell r="AH82">
            <v>19.3855596858984</v>
          </cell>
          <cell r="AI82">
            <v>19.404280578539101</v>
          </cell>
          <cell r="AJ82">
            <v>20.011193135554699</v>
          </cell>
          <cell r="AK82">
            <v>20.5586019315469</v>
          </cell>
          <cell r="AL82">
            <v>20.5306017075469</v>
          </cell>
          <cell r="AM82">
            <v>21.098812755890599</v>
          </cell>
          <cell r="AN82">
            <v>21.6124564390547</v>
          </cell>
          <cell r="AO82">
            <v>22.089472175695299</v>
          </cell>
          <cell r="AP82">
            <v>22.003823045531298</v>
          </cell>
          <cell r="AQ82">
            <v>22.522543281492201</v>
          </cell>
          <cell r="AR82">
            <v>22.992419474390601</v>
          </cell>
          <cell r="AS82">
            <v>22.894601065875001</v>
          </cell>
          <cell r="AT82">
            <v>23.342912930039098</v>
          </cell>
          <cell r="AU82">
            <v>23.2173060113203</v>
          </cell>
          <cell r="AV82">
            <v>23.692408843195299</v>
          </cell>
          <cell r="AW82">
            <v>24.1179544062188</v>
          </cell>
          <cell r="AX82">
            <v>23.976360629402301</v>
          </cell>
          <cell r="AY82">
            <v>24.438059144296901</v>
          </cell>
          <cell r="AZ82">
            <v>24.851378366554702</v>
          </cell>
          <cell r="BA82">
            <v>25.23355997925</v>
          </cell>
          <cell r="BB82">
            <v>25.058000719418001</v>
          </cell>
          <cell r="BC82">
            <v>25.4912637801445</v>
          </cell>
          <cell r="BD82">
            <v>25.879740750773401</v>
          </cell>
          <cell r="BE82">
            <v>25.7042422515703</v>
          </cell>
          <cell r="BF82">
            <v>26.134337021871101</v>
          </cell>
          <cell r="BG82">
            <v>25.982486424152299</v>
          </cell>
          <cell r="BH82">
            <v>25.651781259972701</v>
          </cell>
          <cell r="BI82">
            <v>25.396335586289101</v>
          </cell>
          <cell r="BJ82">
            <v>24.6612433047422</v>
          </cell>
          <cell r="BK82">
            <v>24.594622579160198</v>
          </cell>
          <cell r="BL82">
            <v>24.530324017582</v>
          </cell>
        </row>
        <row r="83">
          <cell r="B83">
            <v>24</v>
          </cell>
          <cell r="C83" t="str">
            <v>AustinChalk</v>
          </cell>
          <cell r="E83">
            <v>0</v>
          </cell>
          <cell r="F83">
            <v>0</v>
          </cell>
          <cell r="G83">
            <v>0</v>
          </cell>
          <cell r="H83">
            <v>0</v>
          </cell>
          <cell r="I83">
            <v>0</v>
          </cell>
          <cell r="J83">
            <v>0</v>
          </cell>
          <cell r="K83">
            <v>0</v>
          </cell>
          <cell r="L83">
            <v>0.75667071582031198</v>
          </cell>
          <cell r="M83">
            <v>0.63978234570312498</v>
          </cell>
          <cell r="N83">
            <v>0.55536718750000003</v>
          </cell>
          <cell r="O83">
            <v>1.7073779790039101</v>
          </cell>
          <cell r="P83">
            <v>1.3711999174804701</v>
          </cell>
          <cell r="Q83">
            <v>2.3733147954101601</v>
          </cell>
          <cell r="R83">
            <v>1.93704714160156</v>
          </cell>
          <cell r="S83">
            <v>1.6512432329101601</v>
          </cell>
          <cell r="T83">
            <v>1.44649600927734</v>
          </cell>
          <cell r="U83">
            <v>1.29125043359375</v>
          </cell>
          <cell r="V83">
            <v>1.16879746484375</v>
          </cell>
          <cell r="W83">
            <v>1.06935096459961</v>
          </cell>
          <cell r="X83">
            <v>0.98675085864257805</v>
          </cell>
          <cell r="Y83">
            <v>0.91690303149414099</v>
          </cell>
          <cell r="Z83">
            <v>0.85696834179687498</v>
          </cell>
          <cell r="AA83">
            <v>0.80490926000976604</v>
          </cell>
          <cell r="AB83">
            <v>0.75922181933593702</v>
          </cell>
          <cell r="AC83">
            <v>0.71876947338867203</v>
          </cell>
          <cell r="AD83">
            <v>0.68267564428710903</v>
          </cell>
          <cell r="AE83">
            <v>0.65025271508789095</v>
          </cell>
          <cell r="AF83">
            <v>0.620952924804687</v>
          </cell>
          <cell r="AG83">
            <v>0.594334165039063</v>
          </cell>
          <cell r="AH83">
            <v>0.57003534570312497</v>
          </cell>
          <cell r="AI83">
            <v>0.54775848364257795</v>
          </cell>
          <cell r="AJ83">
            <v>0.52725524047851602</v>
          </cell>
          <cell r="AK83">
            <v>0.50831707543945304</v>
          </cell>
          <cell r="AL83">
            <v>0.490767230224609</v>
          </cell>
          <cell r="AM83">
            <v>0.47445508569335898</v>
          </cell>
          <cell r="AN83">
            <v>0.45925129553222699</v>
          </cell>
          <cell r="AO83">
            <v>0.445044146728516</v>
          </cell>
          <cell r="AP83">
            <v>0.43173674609375001</v>
          </cell>
          <cell r="AQ83">
            <v>0.419244403076172</v>
          </cell>
          <cell r="AR83">
            <v>0.407492985839844</v>
          </cell>
          <cell r="AS83">
            <v>0.39641709741210901</v>
          </cell>
          <cell r="AT83">
            <v>0.38595897155761699</v>
          </cell>
          <cell r="AU83">
            <v>0.376067286865234</v>
          </cell>
          <cell r="AV83">
            <v>0.366696357055664</v>
          </cell>
          <cell r="AW83">
            <v>0.35780530493164098</v>
          </cell>
          <cell r="AX83">
            <v>0.34935749804687499</v>
          </cell>
          <cell r="AY83">
            <v>0.34131995983886698</v>
          </cell>
          <cell r="AZ83">
            <v>0.333662952514648</v>
          </cell>
          <cell r="BA83">
            <v>0.32635957629394502</v>
          </cell>
          <cell r="BB83">
            <v>0.319385409545898</v>
          </cell>
          <cell r="BC83">
            <v>0.312718304321289</v>
          </cell>
          <cell r="BD83">
            <v>0.30633802648925801</v>
          </cell>
          <cell r="BE83">
            <v>0.30022613305664098</v>
          </cell>
          <cell r="BF83">
            <v>0.29436573498535201</v>
          </cell>
          <cell r="BG83">
            <v>0.28874133361816401</v>
          </cell>
          <cell r="BH83">
            <v>0.28333870617675799</v>
          </cell>
          <cell r="BI83">
            <v>0.278144750366211</v>
          </cell>
          <cell r="BJ83">
            <v>0.273147402587891</v>
          </cell>
          <cell r="BK83">
            <v>0.26833550708007797</v>
          </cell>
          <cell r="BL83">
            <v>0.26369875048828101</v>
          </cell>
        </row>
        <row r="84">
          <cell r="B84">
            <v>25</v>
          </cell>
          <cell r="C84" t="str">
            <v>ThreeForks</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4.4286345981423541</v>
          </cell>
          <cell r="AF84">
            <v>8.2592577071527646</v>
          </cell>
          <cell r="AG84">
            <v>11.655299974053799</v>
          </cell>
          <cell r="AH84">
            <v>14.719075330026017</v>
          </cell>
          <cell r="AI84">
            <v>17.519312290746498</v>
          </cell>
          <cell r="AJ84">
            <v>20.104628895381907</v>
          </cell>
          <cell r="AK84">
            <v>22.51080883387149</v>
          </cell>
          <cell r="AL84">
            <v>24.765030159522528</v>
          </cell>
          <cell r="AM84">
            <v>26.88846909455291</v>
          </cell>
          <cell r="AN84">
            <v>28.897977807035545</v>
          </cell>
          <cell r="AO84">
            <v>30.80720917756506</v>
          </cell>
          <cell r="AP84">
            <v>37.056028335833282</v>
          </cell>
          <cell r="AQ84">
            <v>33.769880312339367</v>
          </cell>
          <cell r="AR84">
            <v>35.602014493120606</v>
          </cell>
          <cell r="AS84">
            <v>37.307959080503423</v>
          </cell>
          <cell r="AT84">
            <v>43.349656704270764</v>
          </cell>
          <cell r="AU84">
            <v>44.290305950941779</v>
          </cell>
          <cell r="AV84">
            <v>45.331626500807225</v>
          </cell>
          <cell r="AW84">
            <v>46.420566127152718</v>
          </cell>
          <cell r="AX84">
            <v>47.529532018962612</v>
          </cell>
          <cell r="AY84">
            <v>48.643101984952189</v>
          </cell>
          <cell r="AZ84">
            <v>49.75225431269525</v>
          </cell>
          <cell r="BA84">
            <v>50.851570643810703</v>
          </cell>
          <cell r="BB84">
            <v>51.937772166302025</v>
          </cell>
          <cell r="BC84">
            <v>53.008899472196113</v>
          </cell>
          <cell r="BD84">
            <v>54.06383226167312</v>
          </cell>
          <cell r="BE84">
            <v>55.101995116994303</v>
          </cell>
          <cell r="BF84">
            <v>56.123171432703927</v>
          </cell>
          <cell r="BG84">
            <v>57.127384275305914</v>
          </cell>
          <cell r="BH84">
            <v>58.114815906794632</v>
          </cell>
          <cell r="BI84">
            <v>59.085752864407489</v>
          </cell>
          <cell r="BJ84">
            <v>60.040550811666598</v>
          </cell>
          <cell r="BK84">
            <v>60.979608030206101</v>
          </cell>
          <cell r="BL84">
            <v>61.903347405930916</v>
          </cell>
        </row>
        <row r="85">
          <cell r="B85">
            <v>26</v>
          </cell>
          <cell r="C85" t="str">
            <v>CH4</v>
          </cell>
          <cell r="E85">
            <v>0</v>
          </cell>
          <cell r="F85">
            <v>0</v>
          </cell>
          <cell r="G85">
            <v>0</v>
          </cell>
          <cell r="H85">
            <v>0</v>
          </cell>
          <cell r="I85">
            <v>0</v>
          </cell>
          <cell r="J85">
            <v>0</v>
          </cell>
          <cell r="K85">
            <v>0</v>
          </cell>
          <cell r="L85">
            <v>6.063017512500001</v>
          </cell>
          <cell r="M85">
            <v>11.360934000000002</v>
          </cell>
          <cell r="N85">
            <v>22.13908125</v>
          </cell>
          <cell r="O85">
            <v>31.692375000000006</v>
          </cell>
          <cell r="P85">
            <v>40.290263812500015</v>
          </cell>
          <cell r="Q85">
            <v>42.056838281250009</v>
          </cell>
          <cell r="R85">
            <v>43.955908668749998</v>
          </cell>
          <cell r="S85">
            <v>45.906952893750002</v>
          </cell>
          <cell r="T85">
            <v>53.928421706250013</v>
          </cell>
          <cell r="U85">
            <v>61.1669179875</v>
          </cell>
          <cell r="V85">
            <v>67.790365012500004</v>
          </cell>
          <cell r="W85">
            <v>73.913788406250006</v>
          </cell>
          <cell r="X85">
            <v>79.620154087500012</v>
          </cell>
          <cell r="Y85">
            <v>84.971721168750008</v>
          </cell>
          <cell r="Z85">
            <v>90.016685606249993</v>
          </cell>
          <cell r="AA85">
            <v>94.793301890625003</v>
          </cell>
          <cell r="AB85">
            <v>99.332562225000004</v>
          </cell>
          <cell r="AC85">
            <v>103.660007465625</v>
          </cell>
          <cell r="AD85">
            <v>107.79699023437502</v>
          </cell>
          <cell r="AE85">
            <v>111.76158349687501</v>
          </cell>
          <cell r="AF85">
            <v>115.56924746250002</v>
          </cell>
          <cell r="AG85">
            <v>119.23333049062504</v>
          </cell>
          <cell r="AH85">
            <v>122.76545299687503</v>
          </cell>
          <cell r="AI85">
            <v>126.175803609375</v>
          </cell>
          <cell r="AJ85">
            <v>129.47337450937499</v>
          </cell>
          <cell r="AK85">
            <v>132.66614814374998</v>
          </cell>
          <cell r="AL85">
            <v>135.76124810625001</v>
          </cell>
          <cell r="AM85">
            <v>138.76506223125003</v>
          </cell>
          <cell r="AN85">
            <v>141.68334350625</v>
          </cell>
          <cell r="AO85">
            <v>156.64732931249998</v>
          </cell>
          <cell r="AP85">
            <v>157.87946935312499</v>
          </cell>
          <cell r="AQ85">
            <v>147.27889483125</v>
          </cell>
          <cell r="AR85">
            <v>162.63928187812502</v>
          </cell>
          <cell r="AS85">
            <v>164.08929322500001</v>
          </cell>
          <cell r="AT85">
            <v>165.72554200312499</v>
          </cell>
          <cell r="AU85">
            <v>167.47328325000004</v>
          </cell>
          <cell r="AV85">
            <v>169.28797457812504</v>
          </cell>
          <cell r="AW85">
            <v>171.14151673124999</v>
          </cell>
          <cell r="AX85">
            <v>173.01542626874999</v>
          </cell>
          <cell r="AY85">
            <v>174.89715871874998</v>
          </cell>
          <cell r="AZ85">
            <v>176.77801208437498</v>
          </cell>
          <cell r="BA85">
            <v>178.651853128125</v>
          </cell>
          <cell r="BB85">
            <v>180.51431232656248</v>
          </cell>
          <cell r="BC85">
            <v>182.36227217812498</v>
          </cell>
          <cell r="BD85">
            <v>184.19350401562497</v>
          </cell>
          <cell r="BE85">
            <v>186.00643461562498</v>
          </cell>
          <cell r="BF85">
            <v>187.79997496406241</v>
          </cell>
          <cell r="BG85">
            <v>189.57339417656246</v>
          </cell>
          <cell r="BH85">
            <v>191.32623540468748</v>
          </cell>
          <cell r="BI85">
            <v>193.05824740312499</v>
          </cell>
          <cell r="BJ85">
            <v>194.76933541406248</v>
          </cell>
          <cell r="BK85">
            <v>196.45952594531246</v>
          </cell>
          <cell r="BL85">
            <v>198.12893666718747</v>
          </cell>
        </row>
        <row r="86">
          <cell r="B86">
            <v>27</v>
          </cell>
          <cell r="C86" t="str">
            <v>CH4_Area</v>
          </cell>
          <cell r="E86">
            <v>0</v>
          </cell>
          <cell r="F86">
            <v>0</v>
          </cell>
          <cell r="G86">
            <v>0</v>
          </cell>
          <cell r="H86">
            <v>0</v>
          </cell>
          <cell r="I86">
            <v>0</v>
          </cell>
          <cell r="J86">
            <v>0</v>
          </cell>
          <cell r="K86">
            <v>0</v>
          </cell>
          <cell r="L86">
            <v>5.2468420781250007</v>
          </cell>
          <cell r="M86">
            <v>9.8315774999999999</v>
          </cell>
          <cell r="N86">
            <v>13.911978234374999</v>
          </cell>
          <cell r="O86">
            <v>17.594516249999998</v>
          </cell>
          <cell r="P86">
            <v>20.954596218749995</v>
          </cell>
          <cell r="Q86">
            <v>24.047666648437499</v>
          </cell>
          <cell r="R86">
            <v>26.915748398437497</v>
          </cell>
          <cell r="S86">
            <v>29.591482359374996</v>
          </cell>
          <cell r="T86">
            <v>32.100752249999999</v>
          </cell>
          <cell r="U86">
            <v>34.464446156249998</v>
          </cell>
          <cell r="V86">
            <v>36.699675117187496</v>
          </cell>
          <cell r="W86">
            <v>38.820641343749998</v>
          </cell>
          <cell r="X86">
            <v>40.839267445312501</v>
          </cell>
          <cell r="Y86">
            <v>42.765664500000007</v>
          </cell>
          <cell r="Z86">
            <v>44.608485164062493</v>
          </cell>
          <cell r="AA86">
            <v>46.375193355468745</v>
          </cell>
          <cell r="AB86">
            <v>48.072275085937498</v>
          </cell>
          <cell r="AC86">
            <v>49.705403625000002</v>
          </cell>
          <cell r="AD86">
            <v>51.279571230468747</v>
          </cell>
          <cell r="AE86">
            <v>52.799195144531254</v>
          </cell>
          <cell r="AF86">
            <v>54.268203445312494</v>
          </cell>
          <cell r="AG86">
            <v>55.690105289062494</v>
          </cell>
          <cell r="AH86">
            <v>57.068049339843746</v>
          </cell>
          <cell r="AI86">
            <v>58.404871863281244</v>
          </cell>
          <cell r="AJ86">
            <v>59.703137121093739</v>
          </cell>
          <cell r="AK86">
            <v>60.96517154296874</v>
          </cell>
          <cell r="AL86">
            <v>62.193092414062498</v>
          </cell>
          <cell r="AM86">
            <v>63.38883266015624</v>
          </cell>
          <cell r="AN86">
            <v>64.554161730468735</v>
          </cell>
          <cell r="AO86">
            <v>70.937545921874985</v>
          </cell>
          <cell r="AP86">
            <v>71.38468891406248</v>
          </cell>
          <cell r="AQ86">
            <v>66.716847808593741</v>
          </cell>
          <cell r="AR86">
            <v>73.286629769531231</v>
          </cell>
          <cell r="AS86">
            <v>73.841636285156227</v>
          </cell>
          <cell r="AT86">
            <v>74.481027609374976</v>
          </cell>
          <cell r="AU86">
            <v>75.172162218749961</v>
          </cell>
          <cell r="AV86">
            <v>75.895498230468718</v>
          </cell>
          <cell r="AW86">
            <v>76.63863589453122</v>
          </cell>
          <cell r="AX86">
            <v>77.393359828124957</v>
          </cell>
          <cell r="AY86">
            <v>78.154045382812456</v>
          </cell>
          <cell r="AZ86">
            <v>78.916748976562474</v>
          </cell>
          <cell r="BA86">
            <v>79.678654910156226</v>
          </cell>
          <cell r="BB86">
            <v>80.437725052734351</v>
          </cell>
          <cell r="BC86">
            <v>81.192475828124969</v>
          </cell>
          <cell r="BD86">
            <v>81.941819748046854</v>
          </cell>
          <cell r="BE86">
            <v>82.684963160156229</v>
          </cell>
          <cell r="BF86">
            <v>83.421331312499973</v>
          </cell>
          <cell r="BG86">
            <v>84.150512613281208</v>
          </cell>
          <cell r="BH86">
            <v>84.872221505859343</v>
          </cell>
          <cell r="BI86">
            <v>85.5862680410156</v>
          </cell>
          <cell r="BJ86">
            <v>86.292536255859346</v>
          </cell>
          <cell r="BK86">
            <v>86.990968089843719</v>
          </cell>
          <cell r="BL86">
            <v>87.681549990234359</v>
          </cell>
        </row>
        <row r="87">
          <cell r="C87" t="str">
            <v>Net Gas Production</v>
          </cell>
          <cell r="E87">
            <v>217.64099999999999</v>
          </cell>
          <cell r="F87">
            <v>194.59200000000001</v>
          </cell>
          <cell r="G87">
            <v>202.23500000000001</v>
          </cell>
          <cell r="H87">
            <v>177.53670365432845</v>
          </cell>
          <cell r="I87">
            <v>224.030199756195</v>
          </cell>
          <cell r="J87">
            <v>194.19778226887976</v>
          </cell>
          <cell r="K87">
            <v>271.26388347972232</v>
          </cell>
          <cell r="L87">
            <v>945.37002328832705</v>
          </cell>
          <cell r="M87">
            <v>1086.0066464037211</v>
          </cell>
          <cell r="N87">
            <v>1261.1423056545582</v>
          </cell>
          <cell r="O87">
            <v>1359.9858626418554</v>
          </cell>
          <cell r="P87">
            <v>1517.2722307415918</v>
          </cell>
          <cell r="Q87">
            <v>1700.3099155994532</v>
          </cell>
          <cell r="R87">
            <v>1793.4851912900995</v>
          </cell>
          <cell r="S87">
            <v>1941.5864386773835</v>
          </cell>
          <cell r="T87">
            <v>2193.2894902014555</v>
          </cell>
          <cell r="U87">
            <v>2524.37627380617</v>
          </cell>
          <cell r="V87">
            <v>2667.4240304805526</v>
          </cell>
          <cell r="W87">
            <v>2826.5326343811485</v>
          </cell>
          <cell r="X87">
            <v>3280.4547181244484</v>
          </cell>
          <cell r="Y87">
            <v>3392.5660081399278</v>
          </cell>
          <cell r="Z87">
            <v>3541.7332379806203</v>
          </cell>
          <cell r="AA87">
            <v>3728.5230732596865</v>
          </cell>
          <cell r="AB87">
            <v>4005.5278861037582</v>
          </cell>
          <cell r="AC87">
            <v>4250.5420758621121</v>
          </cell>
          <cell r="AD87">
            <v>4482.8685229777038</v>
          </cell>
          <cell r="AE87">
            <v>4743.8620383553143</v>
          </cell>
          <cell r="AF87">
            <v>5014.2434086248286</v>
          </cell>
          <cell r="AG87">
            <v>5310.9715587479159</v>
          </cell>
          <cell r="AH87">
            <v>5528.1754262013046</v>
          </cell>
          <cell r="AI87">
            <v>5755.058211109581</v>
          </cell>
          <cell r="AJ87">
            <v>5987.4235775368716</v>
          </cell>
          <cell r="AK87">
            <v>6161.4868046254223</v>
          </cell>
          <cell r="AL87">
            <v>6349.7384149391382</v>
          </cell>
          <cell r="AM87">
            <v>6630.7089479173164</v>
          </cell>
          <cell r="AN87">
            <v>6900.518045750001</v>
          </cell>
          <cell r="AO87">
            <v>6796.402525797932</v>
          </cell>
          <cell r="AP87">
            <v>7436.8180742313489</v>
          </cell>
          <cell r="AQ87">
            <v>7202.0031519096137</v>
          </cell>
          <cell r="AR87">
            <v>7527.0424107067956</v>
          </cell>
          <cell r="AS87">
            <v>7905.3665157117121</v>
          </cell>
          <cell r="AT87">
            <v>8635.3181027711362</v>
          </cell>
          <cell r="AU87">
            <v>8845.6821675242954</v>
          </cell>
          <cell r="AV87">
            <v>9196.7280232490521</v>
          </cell>
          <cell r="AW87">
            <v>9459.5720936715497</v>
          </cell>
          <cell r="AX87">
            <v>9642.274831298213</v>
          </cell>
          <cell r="AY87">
            <v>10067.577941941987</v>
          </cell>
          <cell r="AZ87">
            <v>10193.046496692519</v>
          </cell>
          <cell r="BA87">
            <v>10504.30904841134</v>
          </cell>
          <cell r="BB87">
            <v>10646.760638244892</v>
          </cell>
          <cell r="BC87">
            <v>10808.604470950891</v>
          </cell>
          <cell r="BD87">
            <v>10959.060316655434</v>
          </cell>
          <cell r="BE87">
            <v>11131.883706354578</v>
          </cell>
          <cell r="BF87">
            <v>11302.589201861503</v>
          </cell>
          <cell r="BG87">
            <v>11457.256939165209</v>
          </cell>
          <cell r="BH87">
            <v>11608.783193326492</v>
          </cell>
          <cell r="BI87">
            <v>11756.618551072135</v>
          </cell>
          <cell r="BJ87">
            <v>11903.571209338983</v>
          </cell>
          <cell r="BK87">
            <v>12040.85362519151</v>
          </cell>
          <cell r="BL87">
            <v>12178.391478383634</v>
          </cell>
        </row>
        <row r="89">
          <cell r="C89" t="str">
            <v>NGL Production (MBbls)</v>
          </cell>
        </row>
        <row r="90">
          <cell r="B90">
            <v>1</v>
          </cell>
          <cell r="C90" t="str">
            <v>RAM-PDP</v>
          </cell>
          <cell r="E90">
            <v>13.504</v>
          </cell>
          <cell r="F90">
            <v>13.048999999999999</v>
          </cell>
          <cell r="G90">
            <v>13.443</v>
          </cell>
          <cell r="H90">
            <v>10.721927878344813</v>
          </cell>
          <cell r="I90">
            <v>12.738</v>
          </cell>
          <cell r="J90">
            <v>10.446586113491687</v>
          </cell>
          <cell r="K90">
            <v>10.666449412601587</v>
          </cell>
          <cell r="L90">
            <v>10.540649779168557</v>
          </cell>
          <cell r="M90">
            <v>10.084906423714145</v>
          </cell>
          <cell r="N90">
            <v>10.302967434081957</v>
          </cell>
          <cell r="O90">
            <v>9.8598754443587335</v>
          </cell>
          <cell r="P90">
            <v>10.07969121536194</v>
          </cell>
          <cell r="Q90">
            <v>9.9721702990991794</v>
          </cell>
          <cell r="R90">
            <v>8.9171494026633358</v>
          </cell>
          <cell r="S90">
            <v>9.7636925365629885</v>
          </cell>
          <cell r="T90">
            <v>9.3478713830308902</v>
          </cell>
          <cell r="U90">
            <v>9.5641836842755943</v>
          </cell>
          <cell r="V90">
            <v>9.1655849145074324</v>
          </cell>
          <cell r="W90">
            <v>9.3801090279219501</v>
          </cell>
          <cell r="X90">
            <v>9.2888556956278538</v>
          </cell>
          <cell r="Y90">
            <v>8.9050595742856338</v>
          </cell>
          <cell r="Z90">
            <v>9.1167694601068536</v>
          </cell>
          <cell r="AA90">
            <v>8.7419423193248207</v>
          </cell>
          <cell r="AB90">
            <v>8.9515837993289438</v>
          </cell>
          <cell r="AC90">
            <v>8.8700858573187897</v>
          </cell>
          <cell r="AD90">
            <v>7.9355333575245703</v>
          </cell>
          <cell r="AE90">
            <v>8.6938463298193813</v>
          </cell>
          <cell r="AF90">
            <v>8.3400616926254312</v>
          </cell>
          <cell r="AG90">
            <v>8.5436410424548033</v>
          </cell>
          <cell r="AH90">
            <v>8.1968321979812675</v>
          </cell>
          <cell r="AI90">
            <v>8.3860460563873431</v>
          </cell>
          <cell r="AJ90">
            <v>8.3142827841256519</v>
          </cell>
          <cell r="AK90">
            <v>7.9688933432635354</v>
          </cell>
          <cell r="AL90">
            <v>8.1662389862159888</v>
          </cell>
          <cell r="AM90">
            <v>7.8296975290573458</v>
          </cell>
          <cell r="AN90">
            <v>8.0116065699021419</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row>
        <row r="91">
          <cell r="B91">
            <v>2</v>
          </cell>
          <cell r="C91" t="str">
            <v>RAM-PDNP</v>
          </cell>
          <cell r="E91">
            <v>0</v>
          </cell>
          <cell r="F91">
            <v>0</v>
          </cell>
          <cell r="G91">
            <v>0</v>
          </cell>
          <cell r="H91">
            <v>0</v>
          </cell>
          <cell r="I91">
            <v>0</v>
          </cell>
          <cell r="J91">
            <v>0</v>
          </cell>
          <cell r="K91">
            <v>0</v>
          </cell>
          <cell r="L91">
            <v>0.74072856519183816</v>
          </cell>
          <cell r="M91">
            <v>0.50232897367268259</v>
          </cell>
          <cell r="N91">
            <v>0.41795433341632854</v>
          </cell>
          <cell r="O91">
            <v>2.0315318309192119</v>
          </cell>
          <cell r="P91">
            <v>1.6256241654233694</v>
          </cell>
          <cell r="Q91">
            <v>1.3877346394128975</v>
          </cell>
          <cell r="R91">
            <v>1.1205712824333642</v>
          </cell>
          <cell r="S91">
            <v>1.1334855213886508</v>
          </cell>
          <cell r="T91">
            <v>1.0134193719886737</v>
          </cell>
          <cell r="U91">
            <v>0.97768360723291037</v>
          </cell>
          <cell r="V91">
            <v>0.8901347493666002</v>
          </cell>
          <cell r="W91">
            <v>0.87060498526205732</v>
          </cell>
          <cell r="X91">
            <v>1.3636699953689957</v>
          </cell>
          <cell r="Y91">
            <v>1.1545886379046273</v>
          </cell>
          <cell r="Z91">
            <v>1.0903368422141415</v>
          </cell>
          <cell r="AA91">
            <v>1.5088248715881987</v>
          </cell>
          <cell r="AB91">
            <v>1.4002410031391015</v>
          </cell>
          <cell r="AC91">
            <v>1.2884206785828842</v>
          </cell>
          <cell r="AD91">
            <v>1.0902438985687422</v>
          </cell>
          <cell r="AE91">
            <v>1.1413354930387349</v>
          </cell>
          <cell r="AF91">
            <v>1.0493776017163476</v>
          </cell>
          <cell r="AG91">
            <v>1.0356522228508258</v>
          </cell>
          <cell r="AH91">
            <v>0.96110920454287074</v>
          </cell>
          <cell r="AI91">
            <v>0.95555859315661384</v>
          </cell>
          <cell r="AJ91">
            <v>0.92137282887295191</v>
          </cell>
          <cell r="AK91">
            <v>0.86225016637890395</v>
          </cell>
          <cell r="AL91">
            <v>0.8633329787904015</v>
          </cell>
          <cell r="AM91">
            <v>0.81092888756927273</v>
          </cell>
          <cell r="AN91">
            <v>0.81457641573592277</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row>
        <row r="92">
          <cell r="B92">
            <v>3</v>
          </cell>
          <cell r="C92" t="str">
            <v>RAM-PUD</v>
          </cell>
          <cell r="E92">
            <v>0</v>
          </cell>
          <cell r="F92">
            <v>0</v>
          </cell>
          <cell r="G92">
            <v>0</v>
          </cell>
          <cell r="H92">
            <v>0</v>
          </cell>
          <cell r="I92">
            <v>0</v>
          </cell>
          <cell r="J92">
            <v>0</v>
          </cell>
          <cell r="K92">
            <v>0</v>
          </cell>
          <cell r="L92">
            <v>3.9816387307793839</v>
          </cell>
          <cell r="M92">
            <v>2.8526595981818077</v>
          </cell>
          <cell r="N92">
            <v>2.4047635254695123</v>
          </cell>
          <cell r="O92">
            <v>8.9466845021141221</v>
          </cell>
          <cell r="P92">
            <v>7.1837723077674758</v>
          </cell>
          <cell r="Q92">
            <v>5.9568171447215583</v>
          </cell>
          <cell r="R92">
            <v>4.6684068696786341</v>
          </cell>
          <cell r="S92">
            <v>4.6051704653286061</v>
          </cell>
          <cell r="T92">
            <v>4.021102540449526</v>
          </cell>
          <cell r="U92">
            <v>8.4646442482662749</v>
          </cell>
          <cell r="V92">
            <v>7.0786089466733442</v>
          </cell>
          <cell r="W92">
            <v>6.5528312643061604</v>
          </cell>
          <cell r="X92">
            <v>9.1766445745015801</v>
          </cell>
          <cell r="Y92">
            <v>7.9699505807344364</v>
          </cell>
          <cell r="Z92">
            <v>7.5412355255225707</v>
          </cell>
          <cell r="AA92">
            <v>10.262891727620477</v>
          </cell>
          <cell r="AB92">
            <v>9.6310273442970686</v>
          </cell>
          <cell r="AC92">
            <v>8.8868062345479171</v>
          </cell>
          <cell r="AD92">
            <v>8.8980879436998102</v>
          </cell>
          <cell r="AE92">
            <v>9.1897328473602915</v>
          </cell>
          <cell r="AF92">
            <v>8.3465218255311289</v>
          </cell>
          <cell r="AG92">
            <v>9.6714793233983212</v>
          </cell>
          <cell r="AH92">
            <v>8.765663613325648</v>
          </cell>
          <cell r="AI92">
            <v>8.5634596923779842</v>
          </cell>
          <cell r="AJ92">
            <v>10.098432884621021</v>
          </cell>
          <cell r="AK92">
            <v>9.1565863702041987</v>
          </cell>
          <cell r="AL92">
            <v>8.9586638538853194</v>
          </cell>
          <cell r="AM92">
            <v>8.2651876644901119</v>
          </cell>
          <cell r="AN92">
            <v>8.1843420334088783</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row>
        <row r="93">
          <cell r="B93">
            <v>4</v>
          </cell>
          <cell r="C93" t="str">
            <v>GEOI-PDP</v>
          </cell>
          <cell r="E93">
            <v>0</v>
          </cell>
          <cell r="F93">
            <v>0</v>
          </cell>
          <cell r="G93">
            <v>0</v>
          </cell>
          <cell r="H93">
            <v>0</v>
          </cell>
          <cell r="I93">
            <v>0</v>
          </cell>
          <cell r="J93">
            <v>0</v>
          </cell>
          <cell r="K93">
            <v>0</v>
          </cell>
          <cell r="L93">
            <v>14.770099999999999</v>
          </cell>
          <cell r="M93">
            <v>14.355980000000001</v>
          </cell>
          <cell r="N93">
            <v>13.9877</v>
          </cell>
          <cell r="O93">
            <v>13.65432</v>
          </cell>
          <cell r="P93">
            <v>13.352209999999999</v>
          </cell>
          <cell r="Q93">
            <v>12.87148</v>
          </cell>
          <cell r="R93">
            <v>12.56279</v>
          </cell>
          <cell r="S93">
            <v>12.326930000000001</v>
          </cell>
          <cell r="T93">
            <v>12.10633</v>
          </cell>
          <cell r="U93">
            <v>11.84679</v>
          </cell>
          <cell r="V93">
            <v>11.62344</v>
          </cell>
          <cell r="W93">
            <v>11.36618</v>
          </cell>
          <cell r="X93">
            <v>11.191509999999999</v>
          </cell>
          <cell r="Y93">
            <v>11.02514</v>
          </cell>
          <cell r="Z93">
            <v>10.83863</v>
          </cell>
          <cell r="AA93">
            <v>10.686859999999999</v>
          </cell>
          <cell r="AB93">
            <v>10.54129</v>
          </cell>
          <cell r="AC93">
            <v>9.6876824999999993</v>
          </cell>
          <cell r="AD93">
            <v>9.6876824999999993</v>
          </cell>
          <cell r="AE93">
            <v>9.6876824999999993</v>
          </cell>
          <cell r="AF93">
            <v>9.6876824999999993</v>
          </cell>
          <cell r="AG93">
            <v>9.6876824999999993</v>
          </cell>
          <cell r="AH93">
            <v>9.6876824999999993</v>
          </cell>
          <cell r="AI93">
            <v>9.6876824999999993</v>
          </cell>
          <cell r="AJ93">
            <v>9.6876824999999993</v>
          </cell>
          <cell r="AK93">
            <v>9.6876824999999993</v>
          </cell>
          <cell r="AL93">
            <v>9.6876824999999993</v>
          </cell>
          <cell r="AM93">
            <v>9.6876824999999993</v>
          </cell>
          <cell r="AN93">
            <v>9.6876824999999993</v>
          </cell>
          <cell r="AO93">
            <v>8.4760275000000007</v>
          </cell>
          <cell r="AP93">
            <v>8.4760275000000007</v>
          </cell>
          <cell r="AQ93">
            <v>8.4760275000000007</v>
          </cell>
          <cell r="AR93">
            <v>8.4760275000000007</v>
          </cell>
          <cell r="AS93">
            <v>8.4760275000000007</v>
          </cell>
          <cell r="AT93">
            <v>8.4760275000000007</v>
          </cell>
          <cell r="AU93">
            <v>8.4760275000000007</v>
          </cell>
          <cell r="AV93">
            <v>8.4760275000000007</v>
          </cell>
          <cell r="AW93">
            <v>8.4760275000000007</v>
          </cell>
          <cell r="AX93">
            <v>8.4760275000000007</v>
          </cell>
          <cell r="AY93">
            <v>8.4760275000000007</v>
          </cell>
          <cell r="AZ93">
            <v>8.4760275000000007</v>
          </cell>
          <cell r="BA93">
            <v>7.4709008333333298</v>
          </cell>
          <cell r="BB93">
            <v>7.4709008333333298</v>
          </cell>
          <cell r="BC93">
            <v>7.4709008333333298</v>
          </cell>
          <cell r="BD93">
            <v>7.4709008333333298</v>
          </cell>
          <cell r="BE93">
            <v>7.4709008333333298</v>
          </cell>
          <cell r="BF93">
            <v>7.4709008333333298</v>
          </cell>
          <cell r="BG93">
            <v>7.4709008333333298</v>
          </cell>
          <cell r="BH93">
            <v>7.4709008333333298</v>
          </cell>
          <cell r="BI93">
            <v>7.4709008333333298</v>
          </cell>
          <cell r="BJ93">
            <v>7.4709008333333298</v>
          </cell>
          <cell r="BK93">
            <v>7.4709008333333298</v>
          </cell>
          <cell r="BL93">
            <v>7.4709008333333298</v>
          </cell>
        </row>
        <row r="94">
          <cell r="B94">
            <v>5</v>
          </cell>
          <cell r="C94" t="str">
            <v>GEOI-PDNP</v>
          </cell>
          <cell r="E94">
            <v>0</v>
          </cell>
          <cell r="F94">
            <v>0</v>
          </cell>
          <cell r="G94">
            <v>0</v>
          </cell>
          <cell r="H94">
            <v>0</v>
          </cell>
          <cell r="I94">
            <v>0</v>
          </cell>
          <cell r="J94">
            <v>0</v>
          </cell>
          <cell r="K94">
            <v>0</v>
          </cell>
          <cell r="L94">
            <v>0</v>
          </cell>
          <cell r="M94">
            <v>0</v>
          </cell>
          <cell r="N94">
            <v>0</v>
          </cell>
          <cell r="O94">
            <v>0</v>
          </cell>
          <cell r="P94">
            <v>0</v>
          </cell>
          <cell r="Q94">
            <v>0</v>
          </cell>
          <cell r="R94">
            <v>0.33701999999999999</v>
          </cell>
          <cell r="S94">
            <v>0.65388999999999997</v>
          </cell>
          <cell r="T94">
            <v>0.57008000000000003</v>
          </cell>
          <cell r="U94">
            <v>0.51302000000000003</v>
          </cell>
          <cell r="V94">
            <v>0.68181000000000003</v>
          </cell>
          <cell r="W94">
            <v>0.64268000000000003</v>
          </cell>
          <cell r="X94">
            <v>0.88790999999999998</v>
          </cell>
          <cell r="Y94">
            <v>0.84919</v>
          </cell>
          <cell r="Z94">
            <v>0.81455999999999995</v>
          </cell>
          <cell r="AA94">
            <v>0.78320000000000001</v>
          </cell>
          <cell r="AB94">
            <v>0.94923000000000002</v>
          </cell>
          <cell r="AC94">
            <v>1.3212600000000001</v>
          </cell>
          <cell r="AD94">
            <v>1.3212600000000001</v>
          </cell>
          <cell r="AE94">
            <v>1.3212600000000001</v>
          </cell>
          <cell r="AF94">
            <v>1.3212600000000001</v>
          </cell>
          <cell r="AG94">
            <v>1.3212600000000001</v>
          </cell>
          <cell r="AH94">
            <v>1.3212600000000001</v>
          </cell>
          <cell r="AI94">
            <v>1.3212600000000001</v>
          </cell>
          <cell r="AJ94">
            <v>1.3212600000000001</v>
          </cell>
          <cell r="AK94">
            <v>1.3212600000000001</v>
          </cell>
          <cell r="AL94">
            <v>1.3212600000000001</v>
          </cell>
          <cell r="AM94">
            <v>1.3212600000000001</v>
          </cell>
          <cell r="AN94">
            <v>1.3212600000000001</v>
          </cell>
          <cell r="AO94">
            <v>1.29567583333333</v>
          </cell>
          <cell r="AP94">
            <v>1.29567583333333</v>
          </cell>
          <cell r="AQ94">
            <v>1.29567583333333</v>
          </cell>
          <cell r="AR94">
            <v>1.29567583333333</v>
          </cell>
          <cell r="AS94">
            <v>1.29567583333333</v>
          </cell>
          <cell r="AT94">
            <v>1.29567583333333</v>
          </cell>
          <cell r="AU94">
            <v>1.29567583333333</v>
          </cell>
          <cell r="AV94">
            <v>1.29567583333333</v>
          </cell>
          <cell r="AW94">
            <v>1.29567583333333</v>
          </cell>
          <cell r="AX94">
            <v>1.29567583333333</v>
          </cell>
          <cell r="AY94">
            <v>1.29567583333333</v>
          </cell>
          <cell r="AZ94">
            <v>1.29567583333333</v>
          </cell>
          <cell r="BA94">
            <v>1.3740441666666701</v>
          </cell>
          <cell r="BB94">
            <v>1.3740441666666701</v>
          </cell>
          <cell r="BC94">
            <v>1.3740441666666701</v>
          </cell>
          <cell r="BD94">
            <v>1.3740441666666701</v>
          </cell>
          <cell r="BE94">
            <v>1.3740441666666701</v>
          </cell>
          <cell r="BF94">
            <v>1.3740441666666701</v>
          </cell>
          <cell r="BG94">
            <v>1.3740441666666701</v>
          </cell>
          <cell r="BH94">
            <v>1.3740441666666701</v>
          </cell>
          <cell r="BI94">
            <v>1.3740441666666701</v>
          </cell>
          <cell r="BJ94">
            <v>1.3740441666666701</v>
          </cell>
          <cell r="BK94">
            <v>1.3740441666666701</v>
          </cell>
          <cell r="BL94">
            <v>1.3740441666666701</v>
          </cell>
        </row>
        <row r="95">
          <cell r="B95">
            <v>6</v>
          </cell>
          <cell r="C95" t="str">
            <v>GEOI-PUD</v>
          </cell>
          <cell r="E95">
            <v>0</v>
          </cell>
          <cell r="F95">
            <v>0</v>
          </cell>
          <cell r="G95">
            <v>0</v>
          </cell>
          <cell r="H95">
            <v>0</v>
          </cell>
          <cell r="I95">
            <v>0</v>
          </cell>
          <cell r="J95">
            <v>0</v>
          </cell>
          <cell r="K95">
            <v>0</v>
          </cell>
          <cell r="L95">
            <v>0</v>
          </cell>
          <cell r="M95">
            <v>0.64309000000000005</v>
          </cell>
          <cell r="N95">
            <v>0.61136999999999997</v>
          </cell>
          <cell r="O95">
            <v>0.58289999999999997</v>
          </cell>
          <cell r="P95">
            <v>0.55718999999999996</v>
          </cell>
          <cell r="Q95">
            <v>4.9090499999999997</v>
          </cell>
          <cell r="R95">
            <v>3.5926200000000001</v>
          </cell>
          <cell r="S95">
            <v>2.8738000000000001</v>
          </cell>
          <cell r="T95">
            <v>9.5011100000000006</v>
          </cell>
          <cell r="U95">
            <v>6.8642399999999997</v>
          </cell>
          <cell r="V95">
            <v>5.4623499999999998</v>
          </cell>
          <cell r="W95">
            <v>4.57552</v>
          </cell>
          <cell r="X95">
            <v>8.1839600000000008</v>
          </cell>
          <cell r="Y95">
            <v>6.3421099999999999</v>
          </cell>
          <cell r="Z95">
            <v>5.2909800000000002</v>
          </cell>
          <cell r="AA95">
            <v>4.5862499999999997</v>
          </cell>
          <cell r="AB95">
            <v>4.0711000000000004</v>
          </cell>
          <cell r="AC95">
            <v>3.0803025000000002</v>
          </cell>
          <cell r="AD95">
            <v>3.0803025000000002</v>
          </cell>
          <cell r="AE95">
            <v>3.0803025000000002</v>
          </cell>
          <cell r="AF95">
            <v>3.0803025000000002</v>
          </cell>
          <cell r="AG95">
            <v>3.0803025000000002</v>
          </cell>
          <cell r="AH95">
            <v>3.0803025000000002</v>
          </cell>
          <cell r="AI95">
            <v>3.0803025000000002</v>
          </cell>
          <cell r="AJ95">
            <v>3.0803025000000002</v>
          </cell>
          <cell r="AK95">
            <v>3.0803025000000002</v>
          </cell>
          <cell r="AL95">
            <v>3.0803025000000002</v>
          </cell>
          <cell r="AM95">
            <v>3.0803025000000002</v>
          </cell>
          <cell r="AN95">
            <v>3.0803025000000002</v>
          </cell>
          <cell r="AO95">
            <v>2.0340241666666699</v>
          </cell>
          <cell r="AP95">
            <v>2.0340241666666699</v>
          </cell>
          <cell r="AQ95">
            <v>2.0340241666666699</v>
          </cell>
          <cell r="AR95">
            <v>2.0340241666666699</v>
          </cell>
          <cell r="AS95">
            <v>2.0340241666666699</v>
          </cell>
          <cell r="AT95">
            <v>2.0340241666666699</v>
          </cell>
          <cell r="AU95">
            <v>2.0340241666666699</v>
          </cell>
          <cell r="AV95">
            <v>2.0340241666666699</v>
          </cell>
          <cell r="AW95">
            <v>2.0340241666666699</v>
          </cell>
          <cell r="AX95">
            <v>2.0340241666666699</v>
          </cell>
          <cell r="AY95">
            <v>2.0340241666666699</v>
          </cell>
          <cell r="AZ95">
            <v>2.0340241666666699</v>
          </cell>
          <cell r="BA95">
            <v>1.4259791666666699</v>
          </cell>
          <cell r="BB95">
            <v>1.4259791666666699</v>
          </cell>
          <cell r="BC95">
            <v>1.4259791666666699</v>
          </cell>
          <cell r="BD95">
            <v>1.4259791666666699</v>
          </cell>
          <cell r="BE95">
            <v>1.4259791666666699</v>
          </cell>
          <cell r="BF95">
            <v>1.4259791666666699</v>
          </cell>
          <cell r="BG95">
            <v>1.4259791666666699</v>
          </cell>
          <cell r="BH95">
            <v>1.4259791666666699</v>
          </cell>
          <cell r="BI95">
            <v>1.4259791666666699</v>
          </cell>
          <cell r="BJ95">
            <v>1.4259791666666699</v>
          </cell>
          <cell r="BK95">
            <v>1.4259791666666699</v>
          </cell>
          <cell r="BL95">
            <v>1.4259791666666699</v>
          </cell>
        </row>
        <row r="96">
          <cell r="B96">
            <v>7</v>
          </cell>
          <cell r="C96" t="str">
            <v>CH4-PDP</v>
          </cell>
          <cell r="E96">
            <v>0</v>
          </cell>
          <cell r="F96">
            <v>0</v>
          </cell>
          <cell r="G96">
            <v>0</v>
          </cell>
          <cell r="H96">
            <v>0</v>
          </cell>
          <cell r="I96">
            <v>0</v>
          </cell>
          <cell r="J96">
            <v>0</v>
          </cell>
          <cell r="K96">
            <v>3.1</v>
          </cell>
          <cell r="L96">
            <v>2.9</v>
          </cell>
          <cell r="M96">
            <v>2.8</v>
          </cell>
          <cell r="N96">
            <v>2.7</v>
          </cell>
          <cell r="O96">
            <v>2.6</v>
          </cell>
          <cell r="P96">
            <v>2.5</v>
          </cell>
          <cell r="Q96">
            <v>2.5</v>
          </cell>
          <cell r="R96">
            <v>2.4</v>
          </cell>
          <cell r="S96">
            <v>2.2999999999999998</v>
          </cell>
          <cell r="T96">
            <v>2.2999999999999998</v>
          </cell>
          <cell r="U96">
            <v>2.2000000000000002</v>
          </cell>
          <cell r="V96">
            <v>2.1</v>
          </cell>
          <cell r="W96">
            <v>2.1</v>
          </cell>
          <cell r="X96">
            <v>2</v>
          </cell>
          <cell r="Y96">
            <v>1.9</v>
          </cell>
          <cell r="Z96">
            <v>1.9</v>
          </cell>
          <cell r="AA96">
            <v>1.8</v>
          </cell>
          <cell r="AB96">
            <v>1.8</v>
          </cell>
          <cell r="AC96">
            <v>1.7</v>
          </cell>
          <cell r="AD96">
            <v>1.7</v>
          </cell>
          <cell r="AE96">
            <v>1.6</v>
          </cell>
          <cell r="AF96">
            <v>1.6</v>
          </cell>
          <cell r="AG96">
            <v>1.6</v>
          </cell>
          <cell r="AH96">
            <v>1.5</v>
          </cell>
          <cell r="AI96">
            <v>1.5</v>
          </cell>
          <cell r="AJ96">
            <v>1.5</v>
          </cell>
          <cell r="AK96">
            <v>1.5</v>
          </cell>
          <cell r="AL96">
            <v>1.5</v>
          </cell>
          <cell r="AM96">
            <v>1.4</v>
          </cell>
          <cell r="AN96">
            <v>1.4</v>
          </cell>
          <cell r="AO96">
            <v>1.4</v>
          </cell>
          <cell r="AP96">
            <v>1.4</v>
          </cell>
          <cell r="AQ96">
            <v>1.4</v>
          </cell>
          <cell r="AR96">
            <v>1.4</v>
          </cell>
          <cell r="AS96">
            <v>1.4</v>
          </cell>
          <cell r="AT96">
            <v>1.4</v>
          </cell>
          <cell r="AU96">
            <v>1.3</v>
          </cell>
          <cell r="AV96">
            <v>1.3</v>
          </cell>
          <cell r="AW96">
            <v>1.3</v>
          </cell>
          <cell r="AX96">
            <v>1.3</v>
          </cell>
          <cell r="AY96">
            <v>1.3</v>
          </cell>
          <cell r="AZ96">
            <v>1.3</v>
          </cell>
          <cell r="BA96">
            <v>1.3</v>
          </cell>
          <cell r="BB96">
            <v>1.3</v>
          </cell>
          <cell r="BC96">
            <v>1.2</v>
          </cell>
          <cell r="BD96">
            <v>1.2</v>
          </cell>
          <cell r="BE96">
            <v>1.2</v>
          </cell>
          <cell r="BF96">
            <v>1.2</v>
          </cell>
          <cell r="BG96">
            <v>1.2</v>
          </cell>
          <cell r="BH96">
            <v>1.2</v>
          </cell>
          <cell r="BI96">
            <v>1.2</v>
          </cell>
          <cell r="BJ96">
            <v>1.2</v>
          </cell>
          <cell r="BK96">
            <v>1.2</v>
          </cell>
          <cell r="BL96">
            <v>1.2</v>
          </cell>
        </row>
        <row r="97">
          <cell r="B97">
            <v>8</v>
          </cell>
          <cell r="C97" t="str">
            <v>CH4-PDNP</v>
          </cell>
          <cell r="E97">
            <v>0</v>
          </cell>
          <cell r="F97">
            <v>0</v>
          </cell>
          <cell r="G97">
            <v>0</v>
          </cell>
          <cell r="H97">
            <v>0</v>
          </cell>
          <cell r="I97">
            <v>0</v>
          </cell>
          <cell r="J97">
            <v>0</v>
          </cell>
          <cell r="K97">
            <v>1.8</v>
          </cell>
          <cell r="L97">
            <v>1.6</v>
          </cell>
          <cell r="M97">
            <v>1.3</v>
          </cell>
          <cell r="N97">
            <v>1.1000000000000001</v>
          </cell>
          <cell r="O97">
            <v>1</v>
          </cell>
          <cell r="P97">
            <v>0.9</v>
          </cell>
          <cell r="Q97">
            <v>0.8</v>
          </cell>
          <cell r="R97">
            <v>0.8</v>
          </cell>
          <cell r="S97">
            <v>0.7</v>
          </cell>
          <cell r="T97">
            <v>0.7</v>
          </cell>
          <cell r="U97">
            <v>0.7</v>
          </cell>
          <cell r="V97">
            <v>0.7</v>
          </cell>
          <cell r="W97">
            <v>0.6</v>
          </cell>
          <cell r="X97">
            <v>0.6</v>
          </cell>
          <cell r="Y97">
            <v>0.6</v>
          </cell>
          <cell r="Z97">
            <v>0.6</v>
          </cell>
          <cell r="AA97">
            <v>0.5</v>
          </cell>
          <cell r="AB97">
            <v>0.5</v>
          </cell>
          <cell r="AC97">
            <v>0.5</v>
          </cell>
          <cell r="AD97">
            <v>0.5</v>
          </cell>
          <cell r="AE97">
            <v>0.5</v>
          </cell>
          <cell r="AF97">
            <v>0.5</v>
          </cell>
          <cell r="AG97">
            <v>0.4</v>
          </cell>
          <cell r="AH97">
            <v>0.4</v>
          </cell>
          <cell r="AI97">
            <v>0.4</v>
          </cell>
          <cell r="AJ97">
            <v>0.4</v>
          </cell>
          <cell r="AK97">
            <v>0.4</v>
          </cell>
          <cell r="AL97">
            <v>0.4</v>
          </cell>
          <cell r="AM97">
            <v>0.4</v>
          </cell>
          <cell r="AN97">
            <v>0.3</v>
          </cell>
          <cell r="AO97">
            <v>0.3</v>
          </cell>
          <cell r="AP97">
            <v>0.3</v>
          </cell>
          <cell r="AQ97">
            <v>0.3</v>
          </cell>
          <cell r="AR97">
            <v>0.3</v>
          </cell>
          <cell r="AS97">
            <v>0.3</v>
          </cell>
          <cell r="AT97">
            <v>0.3</v>
          </cell>
          <cell r="AU97">
            <v>0.3</v>
          </cell>
          <cell r="AV97">
            <v>0.3</v>
          </cell>
          <cell r="AW97">
            <v>0.3</v>
          </cell>
          <cell r="AX97">
            <v>0.3</v>
          </cell>
          <cell r="AY97">
            <v>0.3</v>
          </cell>
          <cell r="AZ97">
            <v>0.3</v>
          </cell>
          <cell r="BA97">
            <v>0.3</v>
          </cell>
          <cell r="BB97">
            <v>0.3</v>
          </cell>
          <cell r="BC97">
            <v>0.3</v>
          </cell>
          <cell r="BD97">
            <v>0.3</v>
          </cell>
          <cell r="BE97">
            <v>0.3</v>
          </cell>
          <cell r="BF97">
            <v>0.3</v>
          </cell>
          <cell r="BG97">
            <v>0.3</v>
          </cell>
          <cell r="BH97">
            <v>0.3</v>
          </cell>
          <cell r="BI97">
            <v>0.3</v>
          </cell>
          <cell r="BJ97">
            <v>0.3</v>
          </cell>
          <cell r="BK97">
            <v>0.3</v>
          </cell>
          <cell r="BL97">
            <v>0.3</v>
          </cell>
        </row>
        <row r="98">
          <cell r="B98">
            <v>9</v>
          </cell>
          <cell r="C98" t="str">
            <v>Utica_BOG</v>
          </cell>
          <cell r="E98">
            <v>0</v>
          </cell>
          <cell r="F98">
            <v>0</v>
          </cell>
          <cell r="G98">
            <v>0</v>
          </cell>
          <cell r="H98">
            <v>0</v>
          </cell>
          <cell r="I98">
            <v>0</v>
          </cell>
          <cell r="J98">
            <v>0</v>
          </cell>
          <cell r="K98">
            <v>0</v>
          </cell>
          <cell r="L98">
            <v>0</v>
          </cell>
          <cell r="M98">
            <v>0</v>
          </cell>
          <cell r="N98">
            <v>0</v>
          </cell>
          <cell r="O98">
            <v>0</v>
          </cell>
          <cell r="P98">
            <v>0</v>
          </cell>
          <cell r="Q98">
            <v>0</v>
          </cell>
          <cell r="R98">
            <v>0.43177147003173827</v>
          </cell>
          <cell r="S98">
            <v>0.78582099533081051</v>
          </cell>
          <cell r="T98">
            <v>0.65496163757324222</v>
          </cell>
          <cell r="U98">
            <v>0.99485899429321278</v>
          </cell>
          <cell r="V98">
            <v>1.2806208813476563</v>
          </cell>
          <cell r="W98">
            <v>1.5286611122131346</v>
          </cell>
          <cell r="X98">
            <v>1.7486206533813478</v>
          </cell>
          <cell r="Y98">
            <v>1.9467161680603025</v>
          </cell>
          <cell r="Z98">
            <v>2.1272255979156487</v>
          </cell>
          <cell r="AA98">
            <v>2.2932368299102777</v>
          </cell>
          <cell r="AB98">
            <v>2.447061750030517</v>
          </cell>
          <cell r="AC98">
            <v>2.5904819644927972</v>
          </cell>
          <cell r="AD98">
            <v>2.7249028931426995</v>
          </cell>
          <cell r="AE98">
            <v>2.8514548983001702</v>
          </cell>
          <cell r="AF98">
            <v>2.9710620429229726</v>
          </cell>
          <cell r="AG98">
            <v>3.084490354385375</v>
          </cell>
          <cell r="AH98">
            <v>3.1923825268936148</v>
          </cell>
          <cell r="AI98">
            <v>3.2952835581207269</v>
          </cell>
          <cell r="AJ98">
            <v>3.3936597823715196</v>
          </cell>
          <cell r="AK98">
            <v>3.4879136631011951</v>
          </cell>
          <cell r="AL98">
            <v>3.5783950722885125</v>
          </cell>
          <cell r="AM98">
            <v>3.6654101883316024</v>
          </cell>
          <cell r="AN98">
            <v>3.749228621826171</v>
          </cell>
          <cell r="AO98">
            <v>3.8300890303802477</v>
          </cell>
          <cell r="AP98">
            <v>3.908203782081602</v>
          </cell>
          <cell r="AQ98">
            <v>3.9837627484512317</v>
          </cell>
          <cell r="AR98">
            <v>4.0569363388061506</v>
          </cell>
          <cell r="AS98">
            <v>4.1278781739807116</v>
          </cell>
          <cell r="AT98">
            <v>4.1967272315216047</v>
          </cell>
          <cell r="AU98">
            <v>4.2636096302413922</v>
          </cell>
          <cell r="AV98">
            <v>4.3286402220153786</v>
          </cell>
          <cell r="AW98">
            <v>4.3919239099884013</v>
          </cell>
          <cell r="AX98">
            <v>4.4535567802429181</v>
          </cell>
          <cell r="AY98">
            <v>4.9453985107421863</v>
          </cell>
          <cell r="AZ98">
            <v>4.9262654169845579</v>
          </cell>
          <cell r="BA98">
            <v>4.9303103780364976</v>
          </cell>
          <cell r="BB98">
            <v>4.9474188554000849</v>
          </cell>
          <cell r="BC98">
            <v>4.9724401052856431</v>
          </cell>
          <cell r="BD98">
            <v>5.0024779620933524</v>
          </cell>
          <cell r="BE98">
            <v>5.0357838866996758</v>
          </cell>
          <cell r="BF98">
            <v>5.0712444265174863</v>
          </cell>
          <cell r="BG98">
            <v>5.1081208727645873</v>
          </cell>
          <cell r="BH98">
            <v>5.1459071117591844</v>
          </cell>
          <cell r="BI98">
            <v>5.1842475478935235</v>
          </cell>
          <cell r="BJ98">
            <v>5.2228872294044484</v>
          </cell>
          <cell r="BK98">
            <v>5.2616405160903925</v>
          </cell>
          <cell r="BL98">
            <v>5.3003705755996702</v>
          </cell>
        </row>
        <row r="99">
          <cell r="B99">
            <v>10</v>
          </cell>
          <cell r="C99" t="str">
            <v>Utica_BONCL</v>
          </cell>
          <cell r="E99">
            <v>0</v>
          </cell>
          <cell r="F99">
            <v>0</v>
          </cell>
          <cell r="G99">
            <v>0</v>
          </cell>
          <cell r="H99">
            <v>0</v>
          </cell>
          <cell r="I99">
            <v>0</v>
          </cell>
          <cell r="J99">
            <v>0</v>
          </cell>
          <cell r="K99">
            <v>0</v>
          </cell>
          <cell r="L99">
            <v>0</v>
          </cell>
          <cell r="M99">
            <v>0</v>
          </cell>
          <cell r="N99">
            <v>0</v>
          </cell>
          <cell r="O99">
            <v>0.43442037475585937</v>
          </cell>
          <cell r="P99">
            <v>0.79064198303222655</v>
          </cell>
          <cell r="Q99">
            <v>0.65897980712890625</v>
          </cell>
          <cell r="R99">
            <v>1.0009624237060546</v>
          </cell>
          <cell r="S99">
            <v>1.2884774511718751</v>
          </cell>
          <cell r="T99">
            <v>1.5380394012451171</v>
          </cell>
          <cell r="U99">
            <v>1.7593483874511719</v>
          </cell>
          <cell r="V99">
            <v>1.9586592120361324</v>
          </cell>
          <cell r="W99">
            <v>2.1402760617065422</v>
          </cell>
          <cell r="X99">
            <v>2.3073057675170894</v>
          </cell>
          <cell r="Y99">
            <v>2.4620743988037104</v>
          </cell>
          <cell r="Z99">
            <v>2.6063744918823235</v>
          </cell>
          <cell r="AA99">
            <v>2.7416200888061515</v>
          </cell>
          <cell r="AB99">
            <v>2.8689484866332999</v>
          </cell>
          <cell r="AC99">
            <v>2.9892894174194327</v>
          </cell>
          <cell r="AD99">
            <v>3.1034136080932608</v>
          </cell>
          <cell r="AE99">
            <v>3.2119676957702628</v>
          </cell>
          <cell r="AF99">
            <v>3.3155000216674799</v>
          </cell>
          <cell r="AG99">
            <v>3.4144797810363756</v>
          </cell>
          <cell r="AH99">
            <v>3.5093119064331044</v>
          </cell>
          <cell r="AI99">
            <v>3.6003484162902826</v>
          </cell>
          <cell r="AJ99">
            <v>3.6878973674011215</v>
          </cell>
          <cell r="AK99">
            <v>3.7722300244140614</v>
          </cell>
          <cell r="AL99">
            <v>3.8535865090942374</v>
          </cell>
          <cell r="AM99">
            <v>3.932180492401121</v>
          </cell>
          <cell r="AN99">
            <v>4.0082030107116688</v>
          </cell>
          <cell r="AO99">
            <v>4.0818255187988264</v>
          </cell>
          <cell r="AP99">
            <v>4.1532025799560532</v>
          </cell>
          <cell r="AQ99">
            <v>4.2224740243530254</v>
          </cell>
          <cell r="AR99">
            <v>4.289766744537352</v>
          </cell>
          <cell r="AS99">
            <v>4.3551962969970681</v>
          </cell>
          <cell r="AT99">
            <v>4.4188682284545884</v>
          </cell>
          <cell r="AU99">
            <v>4.4808792144775369</v>
          </cell>
          <cell r="AV99">
            <v>4.9757383789062484</v>
          </cell>
          <cell r="AW99">
            <v>4.9564879042053214</v>
          </cell>
          <cell r="AX99">
            <v>4.9605576809692371</v>
          </cell>
          <cell r="AY99">
            <v>4.9777711183166495</v>
          </cell>
          <cell r="AZ99">
            <v>5.0029458728027336</v>
          </cell>
          <cell r="BA99">
            <v>5.0331680109405506</v>
          </cell>
          <cell r="BB99">
            <v>5.0666782663726799</v>
          </cell>
          <cell r="BC99">
            <v>5.1023563555145266</v>
          </cell>
          <cell r="BD99">
            <v>5.1394590376281739</v>
          </cell>
          <cell r="BE99">
            <v>5.177477094039916</v>
          </cell>
          <cell r="BF99">
            <v>5.2160527475738521</v>
          </cell>
          <cell r="BG99">
            <v>5.2549294823455801</v>
          </cell>
          <cell r="BH99">
            <v>5.2939205192565915</v>
          </cell>
          <cell r="BI99">
            <v>5.3328881864929194</v>
          </cell>
          <cell r="BJ99">
            <v>5.3717302217864988</v>
          </cell>
          <cell r="BK99">
            <v>5.4103701473999024</v>
          </cell>
          <cell r="BL99">
            <v>5.4487508044433595</v>
          </cell>
        </row>
        <row r="100">
          <cell r="B100">
            <v>11</v>
          </cell>
          <cell r="C100" t="str">
            <v>Utica_BOR</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0.38621030877685547</v>
          </cell>
          <cell r="AH100">
            <v>0.70290000686645504</v>
          </cell>
          <cell r="AI100">
            <v>0.97205942999267581</v>
          </cell>
          <cell r="AJ100">
            <v>1.2065697064819336</v>
          </cell>
          <cell r="AK100">
            <v>1.4146473034973144</v>
          </cell>
          <cell r="AL100">
            <v>1.6018648173522949</v>
          </cell>
          <cell r="AM100">
            <v>1.7721812243957522</v>
          </cell>
          <cell r="AN100">
            <v>1.9285133255310059</v>
          </cell>
          <cell r="AO100">
            <v>2.0730740277557373</v>
          </cell>
          <cell r="AP100">
            <v>2.2075832042083738</v>
          </cell>
          <cell r="AQ100">
            <v>2.3334048933563234</v>
          </cell>
          <cell r="AR100">
            <v>2.4516396698455813</v>
          </cell>
          <cell r="AS100">
            <v>2.5631888168792725</v>
          </cell>
          <cell r="AT100">
            <v>2.6687999554595949</v>
          </cell>
          <cell r="AU100">
            <v>2.7691003486175543</v>
          </cell>
          <cell r="AV100">
            <v>2.8646215291900639</v>
          </cell>
          <cell r="AW100">
            <v>2.9558180153732305</v>
          </cell>
          <cell r="AX100">
            <v>3.0430815656890871</v>
          </cell>
          <cell r="AY100">
            <v>3.5129626002960204</v>
          </cell>
          <cell r="AZ100">
            <v>3.9100274349746691</v>
          </cell>
          <cell r="BA100">
            <v>4.2565277112808211</v>
          </cell>
          <cell r="BB100">
            <v>4.5655755514068579</v>
          </cell>
          <cell r="BC100">
            <v>4.8455926539916971</v>
          </cell>
          <cell r="BD100">
            <v>5.1023347774887071</v>
          </cell>
          <cell r="BE100">
            <v>5.3399250945510852</v>
          </cell>
          <cell r="BF100">
            <v>5.5614281727447494</v>
          </cell>
          <cell r="BG100">
            <v>5.7691903807067852</v>
          </cell>
          <cell r="BH100">
            <v>5.9650525724716168</v>
          </cell>
          <cell r="BI100">
            <v>6.1504887939147936</v>
          </cell>
          <cell r="BJ100">
            <v>6.326699949508666</v>
          </cell>
          <cell r="BK100">
            <v>6.4946790815048212</v>
          </cell>
          <cell r="BL100">
            <v>6.6552579669342036</v>
          </cell>
        </row>
        <row r="101">
          <cell r="B101">
            <v>12</v>
          </cell>
          <cell r="C101" t="str">
            <v>Utica_TG</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8.4273674218749992</v>
          </cell>
          <cell r="U101">
            <v>6.5990541015625004</v>
          </cell>
          <cell r="V101">
            <v>5.4454690527343743</v>
          </cell>
          <cell r="W101">
            <v>4.6479029394531253</v>
          </cell>
          <cell r="X101">
            <v>12.489345527343749</v>
          </cell>
          <cell r="Y101">
            <v>18.638879873046875</v>
          </cell>
          <cell r="Z101">
            <v>23.728059125976561</v>
          </cell>
          <cell r="AA101">
            <v>28.086301870117186</v>
          </cell>
          <cell r="AB101">
            <v>31.907943701171874</v>
          </cell>
          <cell r="AC101">
            <v>35.317632626953127</v>
          </cell>
          <cell r="AD101">
            <v>38.400323330078123</v>
          </cell>
          <cell r="AE101">
            <v>41.216648364257814</v>
          </cell>
          <cell r="AF101">
            <v>43.811476904296875</v>
          </cell>
          <cell r="AG101">
            <v>46.218995102539061</v>
          </cell>
          <cell r="AH101">
            <v>48.465882387695316</v>
          </cell>
          <cell r="AI101">
            <v>50.573381284179689</v>
          </cell>
          <cell r="AJ101">
            <v>52.558697978515625</v>
          </cell>
          <cell r="AK101">
            <v>54.43597296630859</v>
          </cell>
          <cell r="AL101">
            <v>56.216978032226564</v>
          </cell>
          <cell r="AM101">
            <v>57.911622043457022</v>
          </cell>
          <cell r="AN101">
            <v>59.528329719238272</v>
          </cell>
          <cell r="AO101">
            <v>61.074325708007798</v>
          </cell>
          <cell r="AP101">
            <v>62.555855402832016</v>
          </cell>
          <cell r="AQ101">
            <v>63.978356308593746</v>
          </cell>
          <cell r="AR101">
            <v>65.346592773437493</v>
          </cell>
          <cell r="AS101">
            <v>75.092131115722665</v>
          </cell>
          <cell r="AT101">
            <v>82.963011623535166</v>
          </cell>
          <cell r="AU101">
            <v>89.637275600585923</v>
          </cell>
          <cell r="AV101">
            <v>95.47390587402343</v>
          </cell>
          <cell r="AW101">
            <v>100.68720592041015</v>
          </cell>
          <cell r="AX101">
            <v>105.41598145996095</v>
          </cell>
          <cell r="AY101">
            <v>109.75563496826172</v>
          </cell>
          <cell r="AZ101">
            <v>113.7747689746094</v>
          </cell>
          <cell r="BA101">
            <v>134.37923929687497</v>
          </cell>
          <cell r="BB101">
            <v>134.24215845947268</v>
          </cell>
          <cell r="BC101">
            <v>135.25513963378907</v>
          </cell>
          <cell r="BD101">
            <v>136.80544052246097</v>
          </cell>
          <cell r="BE101">
            <v>138.62441743408203</v>
          </cell>
          <cell r="BF101">
            <v>140.57823109375002</v>
          </cell>
          <cell r="BG101">
            <v>142.59446364990237</v>
          </cell>
          <cell r="BH101">
            <v>144.63171561279302</v>
          </cell>
          <cell r="BI101">
            <v>146.66547131469727</v>
          </cell>
          <cell r="BJ101">
            <v>148.68092861450197</v>
          </cell>
          <cell r="BK101">
            <v>150.66911470825198</v>
          </cell>
          <cell r="BL101">
            <v>152.62467327026368</v>
          </cell>
        </row>
        <row r="102">
          <cell r="B102">
            <v>13</v>
          </cell>
          <cell r="C102" t="str">
            <v>Utica_WGS</v>
          </cell>
          <cell r="E102">
            <v>0</v>
          </cell>
          <cell r="F102">
            <v>0</v>
          </cell>
          <cell r="G102">
            <v>0</v>
          </cell>
          <cell r="H102">
            <v>0</v>
          </cell>
          <cell r="I102">
            <v>0</v>
          </cell>
          <cell r="J102">
            <v>0</v>
          </cell>
          <cell r="K102">
            <v>0</v>
          </cell>
          <cell r="L102">
            <v>0</v>
          </cell>
          <cell r="M102">
            <v>0</v>
          </cell>
          <cell r="N102">
            <v>0</v>
          </cell>
          <cell r="O102">
            <v>0</v>
          </cell>
          <cell r="P102">
            <v>0</v>
          </cell>
          <cell r="Q102">
            <v>12.486891498046875</v>
          </cell>
          <cell r="R102">
            <v>9.7778669853515634</v>
          </cell>
          <cell r="S102">
            <v>8.0685912216796893</v>
          </cell>
          <cell r="T102">
            <v>6.8868309638671885</v>
          </cell>
          <cell r="U102">
            <v>18.505553941406252</v>
          </cell>
          <cell r="V102">
            <v>27.617364452636721</v>
          </cell>
          <cell r="W102">
            <v>35.158038292968754</v>
          </cell>
          <cell r="X102">
            <v>41.615677625976573</v>
          </cell>
          <cell r="Y102">
            <v>47.278232468261727</v>
          </cell>
          <cell r="Z102">
            <v>52.330393261230483</v>
          </cell>
          <cell r="AA102">
            <v>56.898038513671885</v>
          </cell>
          <cell r="AB102">
            <v>61.071007508789073</v>
          </cell>
          <cell r="AC102">
            <v>64.915784121093751</v>
          </cell>
          <cell r="AD102">
            <v>68.48302157006836</v>
          </cell>
          <cell r="AE102">
            <v>71.812251019775402</v>
          </cell>
          <cell r="AF102">
            <v>74.934947436767587</v>
          </cell>
          <cell r="AG102">
            <v>77.87660553149415</v>
          </cell>
          <cell r="AH102">
            <v>80.658177290771491</v>
          </cell>
          <cell r="AI102">
            <v>83.297105499023445</v>
          </cell>
          <cell r="AJ102">
            <v>85.808072137939462</v>
          </cell>
          <cell r="AK102">
            <v>88.20355955273439</v>
          </cell>
          <cell r="AL102">
            <v>90.494272973144547</v>
          </cell>
          <cell r="AM102">
            <v>105.17635789013676</v>
          </cell>
          <cell r="AN102">
            <v>117.06195484643555</v>
          </cell>
          <cell r="AO102">
            <v>127.15787175292972</v>
          </cell>
          <cell r="AP102">
            <v>135.99784642236332</v>
          </cell>
          <cell r="AQ102">
            <v>143.9009831206055</v>
          </cell>
          <cell r="AR102">
            <v>151.07430343139652</v>
          </cell>
          <cell r="AS102">
            <v>157.66033771142583</v>
          </cell>
          <cell r="AT102">
            <v>163.76175696093756</v>
          </cell>
          <cell r="AU102">
            <v>169.45520157641604</v>
          </cell>
          <cell r="AV102">
            <v>174.79955325805668</v>
          </cell>
          <cell r="AW102">
            <v>179.84113705480962</v>
          </cell>
          <cell r="AX102">
            <v>184.61713134375006</v>
          </cell>
          <cell r="AY102">
            <v>214.13166686059577</v>
          </cell>
          <cell r="AZ102">
            <v>213.04426289172375</v>
          </cell>
          <cell r="BA102">
            <v>213.76733157971199</v>
          </cell>
          <cell r="BB102">
            <v>215.37428598193367</v>
          </cell>
          <cell r="BC102">
            <v>217.45259227771004</v>
          </cell>
          <cell r="BD102">
            <v>219.79251987231453</v>
          </cell>
          <cell r="BE102">
            <v>222.27764198400888</v>
          </cell>
          <cell r="BF102">
            <v>224.83923123010265</v>
          </cell>
          <cell r="BG102">
            <v>227.43491475256351</v>
          </cell>
          <cell r="BH102">
            <v>230.03775737182619</v>
          </cell>
          <cell r="BI102">
            <v>232.63029245434569</v>
          </cell>
          <cell r="BJ102">
            <v>235.2010704642334</v>
          </cell>
          <cell r="BK102">
            <v>237.74258382275397</v>
          </cell>
          <cell r="BL102">
            <v>240.24996081298835</v>
          </cell>
        </row>
        <row r="103">
          <cell r="B103">
            <v>14</v>
          </cell>
          <cell r="C103" t="str">
            <v>Woodbine_EN</v>
          </cell>
          <cell r="E103">
            <v>0</v>
          </cell>
          <cell r="F103">
            <v>0</v>
          </cell>
          <cell r="G103">
            <v>0</v>
          </cell>
          <cell r="H103">
            <v>0</v>
          </cell>
          <cell r="I103">
            <v>0</v>
          </cell>
          <cell r="J103">
            <v>0</v>
          </cell>
          <cell r="K103">
            <v>0</v>
          </cell>
          <cell r="L103">
            <v>0.65585522460937495</v>
          </cell>
          <cell r="M103">
            <v>1.2289471435546875</v>
          </cell>
          <cell r="N103">
            <v>1.7389972045898436</v>
          </cell>
          <cell r="O103">
            <v>2.1993144287109372</v>
          </cell>
          <cell r="P103">
            <v>3.2751796142578122</v>
          </cell>
          <cell r="Q103">
            <v>4.2349053222656252</v>
          </cell>
          <cell r="R103">
            <v>5.1034656005859373</v>
          </cell>
          <cell r="S103">
            <v>5.8982495727539055</v>
          </cell>
          <cell r="T103">
            <v>6.6319182495117186</v>
          </cell>
          <cell r="U103">
            <v>7.3140137695312495</v>
          </cell>
          <cell r="V103">
            <v>7.9519275878906246</v>
          </cell>
          <cell r="W103">
            <v>8.5515151062011707</v>
          </cell>
          <cell r="X103">
            <v>9.1175020751953113</v>
          </cell>
          <cell r="Y103">
            <v>8.9979082031250002</v>
          </cell>
          <cell r="Z103">
            <v>8.934572460937499</v>
          </cell>
          <cell r="AA103">
            <v>8.9104816772460929</v>
          </cell>
          <cell r="AB103">
            <v>8.9146279174804679</v>
          </cell>
          <cell r="AC103">
            <v>8.9395586425781239</v>
          </cell>
          <cell r="AD103">
            <v>8.9800483703613274</v>
          </cell>
          <cell r="AE103">
            <v>9.0323296325683593</v>
          </cell>
          <cell r="AF103">
            <v>9.0936241333007803</v>
          </cell>
          <cell r="AG103">
            <v>9.1618442138671856</v>
          </cell>
          <cell r="AH103">
            <v>9.235396417236327</v>
          </cell>
          <cell r="AI103">
            <v>9.3130485900878863</v>
          </cell>
          <cell r="AJ103">
            <v>9.3938370117187482</v>
          </cell>
          <cell r="AK103">
            <v>9.4770007873535125</v>
          </cell>
          <cell r="AL103">
            <v>10.873644708251952</v>
          </cell>
          <cell r="AM103">
            <v>12.106046292114256</v>
          </cell>
          <cell r="AN103">
            <v>13.213257192993165</v>
          </cell>
          <cell r="AO103">
            <v>14.221578488159174</v>
          </cell>
          <cell r="AP103">
            <v>17.117169323730465</v>
          </cell>
          <cell r="AQ103">
            <v>15.762694839477538</v>
          </cell>
          <cell r="AR103">
            <v>15.971074539184567</v>
          </cell>
          <cell r="AS103">
            <v>16.194689465332026</v>
          </cell>
          <cell r="AT103">
            <v>17.73947157897949</v>
          </cell>
          <cell r="AU103">
            <v>17.812459423828123</v>
          </cell>
          <cell r="AV103">
            <v>17.927556472778321</v>
          </cell>
          <cell r="AW103">
            <v>18.0700130859375</v>
          </cell>
          <cell r="AX103">
            <v>18.230723556518555</v>
          </cell>
          <cell r="AY103">
            <v>18.4037670135498</v>
          </cell>
          <cell r="AZ103">
            <v>18.585138684082025</v>
          </cell>
          <cell r="BA103">
            <v>18.772049249267575</v>
          </cell>
          <cell r="BB103">
            <v>18.962508453369136</v>
          </cell>
          <cell r="BC103">
            <v>19.155071786499015</v>
          </cell>
          <cell r="BD103">
            <v>19.348674691772455</v>
          </cell>
          <cell r="BE103">
            <v>19.54252474365234</v>
          </cell>
          <cell r="BF103">
            <v>19.736027792358392</v>
          </cell>
          <cell r="BG103">
            <v>19.928735577392576</v>
          </cell>
          <cell r="BH103">
            <v>20.120310003662112</v>
          </cell>
          <cell r="BI103">
            <v>20.310495941162113</v>
          </cell>
          <cell r="BJ103">
            <v>20.499102136230473</v>
          </cell>
          <cell r="BK103">
            <v>20.685985995483399</v>
          </cell>
          <cell r="BL103">
            <v>20.871043634033207</v>
          </cell>
        </row>
        <row r="104">
          <cell r="B104">
            <v>15</v>
          </cell>
          <cell r="C104" t="str">
            <v>Woodbine_AMI</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0.65585522460937495</v>
          </cell>
          <cell r="AA104">
            <v>1.2289471435546875</v>
          </cell>
          <cell r="AB104">
            <v>1.7389972045898436</v>
          </cell>
          <cell r="AC104">
            <v>2.1993144287109372</v>
          </cell>
          <cell r="AD104">
            <v>2.6193243896484373</v>
          </cell>
          <cell r="AE104">
            <v>3.0059581787109368</v>
          </cell>
          <cell r="AF104">
            <v>4.0203236206054687</v>
          </cell>
          <cell r="AG104">
            <v>4.9278822875976562</v>
          </cell>
          <cell r="AH104">
            <v>5.751591064453125</v>
          </cell>
          <cell r="AI104">
            <v>6.5073700195312485</v>
          </cell>
          <cell r="AJ104">
            <v>7.2067835815429682</v>
          </cell>
          <cell r="AK104">
            <v>7.8585381408691406</v>
          </cell>
          <cell r="AL104">
            <v>7.8135213867187501</v>
          </cell>
          <cell r="AM104">
            <v>7.815695837402342</v>
          </cell>
          <cell r="AN104">
            <v>7.8496570678710933</v>
          </cell>
          <cell r="AO104">
            <v>7.9056400817871086</v>
          </cell>
          <cell r="AP104">
            <v>7.9771689331054683</v>
          </cell>
          <cell r="AQ104">
            <v>8.0597969787597652</v>
          </cell>
          <cell r="AR104">
            <v>9.4620964050292962</v>
          </cell>
          <cell r="AS104">
            <v>10.704566088867187</v>
          </cell>
          <cell r="AT104">
            <v>11.82498610839844</v>
          </cell>
          <cell r="AU104">
            <v>12.848735064697266</v>
          </cell>
          <cell r="AV104">
            <v>13.79372958984375</v>
          </cell>
          <cell r="AW104">
            <v>14.673120263671873</v>
          </cell>
          <cell r="AX104">
            <v>16.152721765136715</v>
          </cell>
          <cell r="AY104">
            <v>17.501654827880856</v>
          </cell>
          <cell r="AZ104">
            <v>18.745785882568356</v>
          </cell>
          <cell r="BA104">
            <v>19.903393313598631</v>
          </cell>
          <cell r="BB104">
            <v>20.987984390258788</v>
          </cell>
          <cell r="BC104">
            <v>22.009889218139644</v>
          </cell>
          <cell r="BD104">
            <v>22.977224359130858</v>
          </cell>
          <cell r="BE104">
            <v>23.896508624267575</v>
          </cell>
          <cell r="BF104">
            <v>27.396494439697264</v>
          </cell>
          <cell r="BG104">
            <v>27.903714312744139</v>
          </cell>
          <cell r="BH104">
            <v>28.455253143310546</v>
          </cell>
          <cell r="BI104">
            <v>29.028630642700197</v>
          </cell>
          <cell r="BJ104">
            <v>29.611036312866208</v>
          </cell>
          <cell r="BK104">
            <v>30.19485266418457</v>
          </cell>
          <cell r="BL104">
            <v>30.775427508544926</v>
          </cell>
        </row>
        <row r="105">
          <cell r="B105">
            <v>16</v>
          </cell>
          <cell r="C105" t="str">
            <v>Wilcox</v>
          </cell>
          <cell r="E105">
            <v>0</v>
          </cell>
          <cell r="F105">
            <v>0</v>
          </cell>
          <cell r="G105">
            <v>0</v>
          </cell>
          <cell r="H105">
            <v>0</v>
          </cell>
          <cell r="I105">
            <v>0</v>
          </cell>
          <cell r="J105">
            <v>0</v>
          </cell>
          <cell r="K105">
            <v>0</v>
          </cell>
          <cell r="L105">
            <v>0</v>
          </cell>
          <cell r="M105">
            <v>0</v>
          </cell>
          <cell r="N105">
            <v>0</v>
          </cell>
          <cell r="O105">
            <v>4.8104536010742187</v>
          </cell>
          <cell r="P105">
            <v>8.754991076660156</v>
          </cell>
          <cell r="Q105">
            <v>12.107514239501954</v>
          </cell>
          <cell r="R105">
            <v>15.028463909912112</v>
          </cell>
          <cell r="S105">
            <v>17.620180316162109</v>
          </cell>
          <cell r="T105">
            <v>19.952073294067382</v>
          </cell>
          <cell r="U105">
            <v>22.073454153442384</v>
          </cell>
          <cell r="V105">
            <v>24.020653079223631</v>
          </cell>
          <cell r="W105">
            <v>25.82123291931152</v>
          </cell>
          <cell r="X105">
            <v>27.496615914916994</v>
          </cell>
          <cell r="Y105">
            <v>29.063791534423828</v>
          </cell>
          <cell r="Z105">
            <v>30.536468206787113</v>
          </cell>
          <cell r="AA105">
            <v>31.92587159729004</v>
          </cell>
          <cell r="AB105">
            <v>33.241314093017579</v>
          </cell>
          <cell r="AC105">
            <v>34.490608415222169</v>
          </cell>
          <cell r="AD105">
            <v>35.680375318908688</v>
          </cell>
          <cell r="AE105">
            <v>36.816275807189939</v>
          </cell>
          <cell r="AF105">
            <v>42.713643017578121</v>
          </cell>
          <cell r="AG105">
            <v>47.700343579101563</v>
          </cell>
          <cell r="AH105">
            <v>52.053981504821778</v>
          </cell>
          <cell r="AI105">
            <v>55.938252351379404</v>
          </cell>
          <cell r="AJ105">
            <v>59.458373579406747</v>
          </cell>
          <cell r="AK105">
            <v>62.686311094665541</v>
          </cell>
          <cell r="AL105">
            <v>65.673657728576671</v>
          </cell>
          <cell r="AM105">
            <v>68.458788771057144</v>
          </cell>
          <cell r="AN105">
            <v>71.071107508850105</v>
          </cell>
          <cell r="AO105">
            <v>73.533698648071294</v>
          </cell>
          <cell r="AP105">
            <v>75.865058482360851</v>
          </cell>
          <cell r="AQ105">
            <v>78.080265614318861</v>
          </cell>
          <cell r="AR105">
            <v>85.002249018859871</v>
          </cell>
          <cell r="AS105">
            <v>90.965094296264652</v>
          </cell>
          <cell r="AT105">
            <v>96.251564213562006</v>
          </cell>
          <cell r="AU105">
            <v>101.02968398895263</v>
          </cell>
          <cell r="AV105">
            <v>105.40834289474486</v>
          </cell>
          <cell r="AW105">
            <v>123.89401136627197</v>
          </cell>
          <cell r="AX105">
            <v>125.08052617950439</v>
          </cell>
          <cell r="AY105">
            <v>126.85943849029539</v>
          </cell>
          <cell r="AZ105">
            <v>128.92183705902102</v>
          </cell>
          <cell r="BA105">
            <v>131.11832856216429</v>
          </cell>
          <cell r="BB105">
            <v>133.37023521194456</v>
          </cell>
          <cell r="BC105">
            <v>135.63378172302242</v>
          </cell>
          <cell r="BD105">
            <v>137.88379167022697</v>
          </cell>
          <cell r="BE105">
            <v>140.10558072509761</v>
          </cell>
          <cell r="BF105">
            <v>142.29063831710812</v>
          </cell>
          <cell r="BG105">
            <v>144.43420346832275</v>
          </cell>
          <cell r="BH105">
            <v>146.53384960098262</v>
          </cell>
          <cell r="BI105">
            <v>148.58862077636718</v>
          </cell>
          <cell r="BJ105">
            <v>150.59849882354737</v>
          </cell>
          <cell r="BK105">
            <v>152.56405840301517</v>
          </cell>
          <cell r="BL105">
            <v>154.48624751586917</v>
          </cell>
        </row>
        <row r="106">
          <cell r="B106">
            <v>17</v>
          </cell>
          <cell r="C106" t="str">
            <v>Mississippian</v>
          </cell>
          <cell r="E106">
            <v>0</v>
          </cell>
          <cell r="F106">
            <v>0</v>
          </cell>
          <cell r="G106">
            <v>0</v>
          </cell>
          <cell r="H106">
            <v>0</v>
          </cell>
          <cell r="I106">
            <v>0</v>
          </cell>
          <cell r="J106">
            <v>0</v>
          </cell>
          <cell r="K106">
            <v>1.222536572265625</v>
          </cell>
          <cell r="L106">
            <v>2.2028912109375001</v>
          </cell>
          <cell r="M106">
            <v>3.024025555419922</v>
          </cell>
          <cell r="N106">
            <v>3.7321084472656247</v>
          </cell>
          <cell r="O106">
            <v>4.3555708923339846</v>
          </cell>
          <cell r="P106">
            <v>4.913205236816407</v>
          </cell>
          <cell r="Q106">
            <v>5.4181013977050787</v>
          </cell>
          <cell r="R106">
            <v>5.8797542236328129</v>
          </cell>
          <cell r="S106">
            <v>6.305276628112793</v>
          </cell>
          <cell r="T106">
            <v>7.9226757354736339</v>
          </cell>
          <cell r="U106">
            <v>9.2715335708618181</v>
          </cell>
          <cell r="V106">
            <v>10.438255715942384</v>
          </cell>
          <cell r="W106">
            <v>11.471812940979005</v>
          </cell>
          <cell r="X106">
            <v>12.402947422790531</v>
          </cell>
          <cell r="Y106">
            <v>13.252380816650394</v>
          </cell>
          <cell r="Z106">
            <v>14.034830822753907</v>
          </cell>
          <cell r="AA106">
            <v>14.761178572082521</v>
          </cell>
          <cell r="AB106">
            <v>15.439727647399902</v>
          </cell>
          <cell r="AC106">
            <v>16.076979013061521</v>
          </cell>
          <cell r="AD106">
            <v>16.67813100738525</v>
          </cell>
          <cell r="AE106">
            <v>17.247414849853513</v>
          </cell>
          <cell r="AF106">
            <v>19.010863259124758</v>
          </cell>
          <cell r="AG106">
            <v>20.506684273529057</v>
          </cell>
          <cell r="AH106">
            <v>21.820316952514656</v>
          </cell>
          <cell r="AI106">
            <v>23.000048315429698</v>
          </cell>
          <cell r="AJ106">
            <v>24.076136162567149</v>
          </cell>
          <cell r="AK106">
            <v>25.068960792541514</v>
          </cell>
          <cell r="AL106">
            <v>25.993002062225354</v>
          </cell>
          <cell r="AM106">
            <v>26.858979042816177</v>
          </cell>
          <cell r="AN106">
            <v>27.67508928756715</v>
          </cell>
          <cell r="AO106">
            <v>28.447769170379647</v>
          </cell>
          <cell r="AP106">
            <v>32.849793089294444</v>
          </cell>
          <cell r="AQ106">
            <v>29.156006612396254</v>
          </cell>
          <cell r="AR106">
            <v>30.074718054199234</v>
          </cell>
          <cell r="AS106">
            <v>30.855454325103789</v>
          </cell>
          <cell r="AT106">
            <v>35.225496034240741</v>
          </cell>
          <cell r="AU106">
            <v>35.149529074096705</v>
          </cell>
          <cell r="AV106">
            <v>35.284269612121612</v>
          </cell>
          <cell r="AW106">
            <v>35.527292946624783</v>
          </cell>
          <cell r="AX106">
            <v>35.830460746002217</v>
          </cell>
          <cell r="AY106">
            <v>36.168347198486337</v>
          </cell>
          <cell r="AZ106">
            <v>36.526394471740737</v>
          </cell>
          <cell r="BA106">
            <v>36.895771481323244</v>
          </cell>
          <cell r="BB106">
            <v>37.270888014221178</v>
          </cell>
          <cell r="BC106">
            <v>37.648094476318356</v>
          </cell>
          <cell r="BD106">
            <v>38.024954614257801</v>
          </cell>
          <cell r="BE106">
            <v>38.399819646453842</v>
          </cell>
          <cell r="BF106">
            <v>38.77156472625731</v>
          </cell>
          <cell r="BG106">
            <v>39.139424236297593</v>
          </cell>
          <cell r="BH106">
            <v>39.502881491851788</v>
          </cell>
          <cell r="BI106">
            <v>39.861596562957736</v>
          </cell>
          <cell r="BJ106">
            <v>40.215356119537333</v>
          </cell>
          <cell r="BK106">
            <v>40.564037647247304</v>
          </cell>
          <cell r="BL106">
            <v>40.806429162597652</v>
          </cell>
        </row>
        <row r="107">
          <cell r="B107">
            <v>18</v>
          </cell>
          <cell r="C107" t="str">
            <v>LRSP1</v>
          </cell>
          <cell r="E107">
            <v>0</v>
          </cell>
          <cell r="F107">
            <v>0</v>
          </cell>
          <cell r="G107">
            <v>0</v>
          </cell>
          <cell r="H107">
            <v>0</v>
          </cell>
          <cell r="I107">
            <v>0</v>
          </cell>
          <cell r="J107">
            <v>0</v>
          </cell>
          <cell r="K107">
            <v>0</v>
          </cell>
          <cell r="L107">
            <v>9.088493928439533</v>
          </cell>
          <cell r="M107">
            <v>16.441158248607657</v>
          </cell>
          <cell r="N107">
            <v>13.221085428564512</v>
          </cell>
          <cell r="O107">
            <v>11.043902644612794</v>
          </cell>
          <cell r="P107">
            <v>9.6884624394845069</v>
          </cell>
          <cell r="Q107">
            <v>17.485745154977735</v>
          </cell>
          <cell r="R107">
            <v>23.943893770679406</v>
          </cell>
          <cell r="S107">
            <v>29.118377369479433</v>
          </cell>
          <cell r="T107">
            <v>33.70531100922183</v>
          </cell>
          <cell r="U107">
            <v>37.829261893644919</v>
          </cell>
          <cell r="V107">
            <v>41.045310030423686</v>
          </cell>
          <cell r="W107">
            <v>44.315318657485875</v>
          </cell>
          <cell r="X107">
            <v>47.375517164858792</v>
          </cell>
          <cell r="Y107">
            <v>50.129057456029663</v>
          </cell>
          <cell r="Z107">
            <v>52.693611342733426</v>
          </cell>
          <cell r="AA107">
            <v>54.837134624982312</v>
          </cell>
          <cell r="AB107">
            <v>66.247730223641369</v>
          </cell>
          <cell r="AC107">
            <v>75.596404187707549</v>
          </cell>
          <cell r="AD107">
            <v>83.481096493057834</v>
          </cell>
          <cell r="AE107">
            <v>90.510025682200848</v>
          </cell>
          <cell r="AF107">
            <v>96.847526193644555</v>
          </cell>
          <cell r="AG107">
            <v>102.5246767469003</v>
          </cell>
          <cell r="AH107">
            <v>107.61220298516551</v>
          </cell>
          <cell r="AI107">
            <v>112.40469983356259</v>
          </cell>
          <cell r="AJ107">
            <v>117.01700985274844</v>
          </cell>
          <cell r="AK107">
            <v>121.29730186985888</v>
          </cell>
          <cell r="AL107">
            <v>125.0869092288157</v>
          </cell>
          <cell r="AM107">
            <v>128.77661345364686</v>
          </cell>
          <cell r="AN107">
            <v>132.38267805997668</v>
          </cell>
          <cell r="AO107">
            <v>135.76827872921376</v>
          </cell>
          <cell r="AP107">
            <v>157.19154181095359</v>
          </cell>
          <cell r="AQ107">
            <v>138.67614969538292</v>
          </cell>
          <cell r="AR107">
            <v>142.22247099885195</v>
          </cell>
          <cell r="AS107">
            <v>146.70858079323688</v>
          </cell>
          <cell r="AT107">
            <v>167.62844273369203</v>
          </cell>
          <cell r="AU107">
            <v>166.89253068674788</v>
          </cell>
          <cell r="AV107">
            <v>167.31004973594813</v>
          </cell>
          <cell r="AW107">
            <v>168.14078939546002</v>
          </cell>
          <cell r="AX107">
            <v>169.67475285825682</v>
          </cell>
          <cell r="AY107">
            <v>170.57319417461713</v>
          </cell>
          <cell r="AZ107">
            <v>171.92796191516578</v>
          </cell>
          <cell r="BA107">
            <v>174.3301224458061</v>
          </cell>
          <cell r="BB107">
            <v>175.53865175550871</v>
          </cell>
          <cell r="BC107">
            <v>177.52212504376891</v>
          </cell>
          <cell r="BD107">
            <v>178.47167908308566</v>
          </cell>
          <cell r="BE107">
            <v>180.96321894232807</v>
          </cell>
          <cell r="BF107">
            <v>182.30625833490097</v>
          </cell>
          <cell r="BG107">
            <v>184.00062616580809</v>
          </cell>
          <cell r="BH107">
            <v>185.77136006180325</v>
          </cell>
          <cell r="BI107">
            <v>187.33797250410223</v>
          </cell>
          <cell r="BJ107">
            <v>189.08083082256817</v>
          </cell>
          <cell r="BK107">
            <v>190.4195006991221</v>
          </cell>
          <cell r="BL107">
            <v>191.83937631566968</v>
          </cell>
        </row>
        <row r="108">
          <cell r="B108">
            <v>19</v>
          </cell>
          <cell r="C108" t="str">
            <v>LRSP2</v>
          </cell>
          <cell r="E108">
            <v>0</v>
          </cell>
          <cell r="F108">
            <v>0</v>
          </cell>
          <cell r="G108">
            <v>0</v>
          </cell>
          <cell r="H108">
            <v>0</v>
          </cell>
          <cell r="I108">
            <v>0</v>
          </cell>
          <cell r="J108">
            <v>0</v>
          </cell>
          <cell r="K108">
            <v>3.9733571777343752</v>
          </cell>
          <cell r="L108">
            <v>7.2314813232421873</v>
          </cell>
          <cell r="M108">
            <v>6.0272539672851568</v>
          </cell>
          <cell r="N108">
            <v>5.1817871704101552</v>
          </cell>
          <cell r="O108">
            <v>4.553373229980469</v>
          </cell>
          <cell r="P108">
            <v>4.0668218994140624</v>
          </cell>
          <cell r="Q108">
            <v>3.6783323364257816</v>
          </cell>
          <cell r="R108">
            <v>7.333938537597656</v>
          </cell>
          <cell r="S108">
            <v>10.327086364746094</v>
          </cell>
          <cell r="T108">
            <v>12.871700500488281</v>
          </cell>
          <cell r="U108">
            <v>15.091569671630861</v>
          </cell>
          <cell r="V108">
            <v>17.064853454589844</v>
          </cell>
          <cell r="W108">
            <v>18.844122528076173</v>
          </cell>
          <cell r="X108">
            <v>20.466475982666019</v>
          </cell>
          <cell r="Y108">
            <v>21.959103057861331</v>
          </cell>
          <cell r="Z108">
            <v>23.342546813964844</v>
          </cell>
          <cell r="AA108">
            <v>24.63272479248047</v>
          </cell>
          <cell r="AB108">
            <v>25.84223162841797</v>
          </cell>
          <cell r="AC108">
            <v>26.981213287353519</v>
          </cell>
          <cell r="AD108">
            <v>28.057969573974617</v>
          </cell>
          <cell r="AE108">
            <v>29.079381774902352</v>
          </cell>
          <cell r="AF108">
            <v>34.024578643798833</v>
          </cell>
          <cell r="AG108">
            <v>38.20986149597168</v>
          </cell>
          <cell r="AH108">
            <v>41.865653274536129</v>
          </cell>
          <cell r="AI108">
            <v>45.128083923339837</v>
          </cell>
          <cell r="AJ108">
            <v>48.084819259643552</v>
          </cell>
          <cell r="AK108">
            <v>50.795932662963878</v>
          </cell>
          <cell r="AL108">
            <v>53.304567306518564</v>
          </cell>
          <cell r="AM108">
            <v>55.642866668701181</v>
          </cell>
          <cell r="AN108">
            <v>57.83549588012697</v>
          </cell>
          <cell r="AO108">
            <v>59.901846221923847</v>
          </cell>
          <cell r="AP108">
            <v>69.804187911987299</v>
          </cell>
          <cell r="AQ108">
            <v>62.284606842041022</v>
          </cell>
          <cell r="AR108">
            <v>68.480525894165055</v>
          </cell>
          <cell r="AS108">
            <v>73.695081390380864</v>
          </cell>
          <cell r="AT108">
            <v>90.173513809204124</v>
          </cell>
          <cell r="AU108">
            <v>92.110490707397489</v>
          </cell>
          <cell r="AV108">
            <v>94.361759353637709</v>
          </cell>
          <cell r="AW108">
            <v>96.720077590942381</v>
          </cell>
          <cell r="AX108">
            <v>99.093385940551769</v>
          </cell>
          <cell r="AY108">
            <v>101.43816188049317</v>
          </cell>
          <cell r="AZ108">
            <v>103.73349517822267</v>
          </cell>
          <cell r="BA108">
            <v>105.96976661682129</v>
          </cell>
          <cell r="BB108">
            <v>108.14324487304688</v>
          </cell>
          <cell r="BC108">
            <v>110.25335765075685</v>
          </cell>
          <cell r="BD108">
            <v>112.30122637939454</v>
          </cell>
          <cell r="BE108">
            <v>114.28887254333497</v>
          </cell>
          <cell r="BF108">
            <v>116.21875575256351</v>
          </cell>
          <cell r="BG108">
            <v>118.09351876831056</v>
          </cell>
          <cell r="BH108">
            <v>119.91583589172365</v>
          </cell>
          <cell r="BI108">
            <v>121.68832850646976</v>
          </cell>
          <cell r="BJ108">
            <v>123.41351815795902</v>
          </cell>
          <cell r="BK108">
            <v>125.09379927062989</v>
          </cell>
          <cell r="BL108">
            <v>126.73143424987794</v>
          </cell>
        </row>
        <row r="109">
          <cell r="B109">
            <v>20</v>
          </cell>
          <cell r="C109" t="str">
            <v>LRSP3</v>
          </cell>
          <cell r="E109">
            <v>0</v>
          </cell>
          <cell r="F109">
            <v>0</v>
          </cell>
          <cell r="G109">
            <v>0</v>
          </cell>
          <cell r="H109">
            <v>0</v>
          </cell>
          <cell r="I109">
            <v>0</v>
          </cell>
          <cell r="J109">
            <v>0</v>
          </cell>
          <cell r="K109">
            <v>0</v>
          </cell>
          <cell r="L109">
            <v>0</v>
          </cell>
          <cell r="M109">
            <v>4.5031381347656252</v>
          </cell>
          <cell r="N109">
            <v>8.1956788330078112</v>
          </cell>
          <cell r="O109">
            <v>6.8308878295898436</v>
          </cell>
          <cell r="P109">
            <v>5.8726921264648428</v>
          </cell>
          <cell r="Q109">
            <v>5.1604896606445312</v>
          </cell>
          <cell r="R109">
            <v>9.1122029541015621</v>
          </cell>
          <cell r="S109">
            <v>12.364455480957032</v>
          </cell>
          <cell r="T109">
            <v>15.142684838867188</v>
          </cell>
          <cell r="U109">
            <v>17.576723339843753</v>
          </cell>
          <cell r="V109">
            <v>19.74841689453125</v>
          </cell>
          <cell r="W109">
            <v>21.712843780517577</v>
          </cell>
          <cell r="X109">
            <v>23.508943896484375</v>
          </cell>
          <cell r="Y109">
            <v>25.16533107299805</v>
          </cell>
          <cell r="Z109">
            <v>26.703691827392582</v>
          </cell>
          <cell r="AA109">
            <v>28.140884735107424</v>
          </cell>
          <cell r="AB109">
            <v>29.490294390869138</v>
          </cell>
          <cell r="AC109">
            <v>35.265877856445314</v>
          </cell>
          <cell r="AD109">
            <v>40.162777764892581</v>
          </cell>
          <cell r="AE109">
            <v>44.444781530761716</v>
          </cell>
          <cell r="AF109">
            <v>48.268291955566411</v>
          </cell>
          <cell r="AG109">
            <v>51.734390039062504</v>
          </cell>
          <cell r="AH109">
            <v>54.912578948974613</v>
          </cell>
          <cell r="AI109">
            <v>57.852932992553725</v>
          </cell>
          <cell r="AJ109">
            <v>60.592869912719735</v>
          </cell>
          <cell r="AK109">
            <v>63.161178582763682</v>
          </cell>
          <cell r="AL109">
            <v>65.580546749877939</v>
          </cell>
          <cell r="AM109">
            <v>67.869213668823249</v>
          </cell>
          <cell r="AN109">
            <v>70.042092626953135</v>
          </cell>
          <cell r="AO109">
            <v>76.614692465209984</v>
          </cell>
          <cell r="AP109">
            <v>82.283668737792993</v>
          </cell>
          <cell r="AQ109">
            <v>87.314248941040049</v>
          </cell>
          <cell r="AR109">
            <v>91.864189941406266</v>
          </cell>
          <cell r="AS109">
            <v>96.035835910034194</v>
          </cell>
          <cell r="AT109">
            <v>99.899863070678705</v>
          </cell>
          <cell r="AU109">
            <v>103.50743354797365</v>
          </cell>
          <cell r="AV109">
            <v>120.40638611450193</v>
          </cell>
          <cell r="AW109">
            <v>121.17582085876461</v>
          </cell>
          <cell r="AX109">
            <v>122.54970692443847</v>
          </cell>
          <cell r="AY109">
            <v>124.22844634094238</v>
          </cell>
          <cell r="AZ109">
            <v>126.06452571716309</v>
          </cell>
          <cell r="BA109">
            <v>132.48166525573731</v>
          </cell>
          <cell r="BB109">
            <v>138.12071674499515</v>
          </cell>
          <cell r="BC109">
            <v>143.21105079650886</v>
          </cell>
          <cell r="BD109">
            <v>147.88635782165531</v>
          </cell>
          <cell r="BE109">
            <v>152.23225752563479</v>
          </cell>
          <cell r="BF109">
            <v>156.30746387634278</v>
          </cell>
          <cell r="BG109">
            <v>160.15437975463871</v>
          </cell>
          <cell r="BH109">
            <v>163.80488353271488</v>
          </cell>
          <cell r="BI109">
            <v>167.28372414550785</v>
          </cell>
          <cell r="BJ109">
            <v>170.61061657104491</v>
          </cell>
          <cell r="BK109">
            <v>173.80160813903808</v>
          </cell>
          <cell r="BL109">
            <v>176.86999338073733</v>
          </cell>
        </row>
        <row r="110">
          <cell r="B110">
            <v>21</v>
          </cell>
          <cell r="C110" t="str">
            <v>LRSP4</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0.7509667104492187</v>
          </cell>
          <cell r="T110">
            <v>1.4071678967285155</v>
          </cell>
          <cell r="U110">
            <v>1.9911849895019529</v>
          </cell>
          <cell r="V110">
            <v>2.5182569860839843</v>
          </cell>
          <cell r="W110">
            <v>2.9991764157714842</v>
          </cell>
          <cell r="X110">
            <v>3.4418794812011715</v>
          </cell>
          <cell r="Y110">
            <v>3.852380494995117</v>
          </cell>
          <cell r="Z110">
            <v>4.2353512800292972</v>
          </cell>
          <cell r="AA110">
            <v>4.5944965206298827</v>
          </cell>
          <cell r="AB110">
            <v>4.9328058284912117</v>
          </cell>
          <cell r="AC110">
            <v>5.2527282879638673</v>
          </cell>
          <cell r="AD110">
            <v>5.5562966196899417</v>
          </cell>
          <cell r="AE110">
            <v>5.845217268493653</v>
          </cell>
          <cell r="AF110">
            <v>6.1209374512939458</v>
          </cell>
          <cell r="AG110">
            <v>7.1356622492065434</v>
          </cell>
          <cell r="AH110">
            <v>8.0447277573852531</v>
          </cell>
          <cell r="AI110">
            <v>8.8716436946411097</v>
          </cell>
          <cell r="AJ110">
            <v>9.6324610880126933</v>
          </cell>
          <cell r="AK110">
            <v>10.338686998901368</v>
          </cell>
          <cell r="AL110">
            <v>10.998889866760251</v>
          </cell>
          <cell r="AM110">
            <v>11.61964619769287</v>
          </cell>
          <cell r="AN110">
            <v>12.206130077087399</v>
          </cell>
          <cell r="AO110">
            <v>12.762496831420895</v>
          </cell>
          <cell r="AP110">
            <v>13.292142053466794</v>
          </cell>
          <cell r="AQ110">
            <v>13.79788182312012</v>
          </cell>
          <cell r="AR110">
            <v>14.282081825866703</v>
          </cell>
          <cell r="AS110">
            <v>15.497718295166017</v>
          </cell>
          <cell r="AT110">
            <v>16.600782828186038</v>
          </cell>
          <cell r="AU110">
            <v>17.615348508361816</v>
          </cell>
          <cell r="AV110">
            <v>18.557955123321531</v>
          </cell>
          <cell r="AW110">
            <v>19.440537392944339</v>
          </cell>
          <cell r="AX110">
            <v>20.27204084207154</v>
          </cell>
          <cell r="AY110">
            <v>21.059376709625248</v>
          </cell>
          <cell r="AZ110">
            <v>21.808017992614744</v>
          </cell>
          <cell r="BA110">
            <v>24.775288520690921</v>
          </cell>
          <cell r="BB110">
            <v>25.174729140106198</v>
          </cell>
          <cell r="BC110">
            <v>25.61431645953369</v>
          </cell>
          <cell r="BD110">
            <v>26.074588668090822</v>
          </cell>
          <cell r="BE110">
            <v>26.544398290191658</v>
          </cell>
          <cell r="BF110">
            <v>27.017067504638685</v>
          </cell>
          <cell r="BG110">
            <v>27.488476107971209</v>
          </cell>
          <cell r="BH110">
            <v>27.956039242126483</v>
          </cell>
          <cell r="BI110">
            <v>28.41812890631105</v>
          </cell>
          <cell r="BJ110">
            <v>28.873730823486341</v>
          </cell>
          <cell r="BK110">
            <v>29.32223334191896</v>
          </cell>
          <cell r="BL110">
            <v>29.763293801055919</v>
          </cell>
        </row>
        <row r="111">
          <cell r="B111">
            <v>22</v>
          </cell>
          <cell r="C111" t="str">
            <v>Bakken1</v>
          </cell>
          <cell r="E111">
            <v>0</v>
          </cell>
          <cell r="F111">
            <v>0</v>
          </cell>
          <cell r="G111">
            <v>0</v>
          </cell>
          <cell r="H111">
            <v>0</v>
          </cell>
          <cell r="I111">
            <v>0</v>
          </cell>
          <cell r="J111">
            <v>0</v>
          </cell>
          <cell r="K111">
            <v>0</v>
          </cell>
          <cell r="L111">
            <v>0.98883077699999999</v>
          </cell>
          <cell r="M111">
            <v>1.6412880435599999</v>
          </cell>
          <cell r="N111">
            <v>2.2017562208400001</v>
          </cell>
          <cell r="O111">
            <v>2.4716428044000001</v>
          </cell>
          <cell r="P111">
            <v>2.9585040117600001</v>
          </cell>
          <cell r="Q111">
            <v>2.82856631772</v>
          </cell>
          <cell r="R111">
            <v>3.32331662124</v>
          </cell>
          <cell r="S111">
            <v>3.4161445322400001</v>
          </cell>
          <cell r="T111">
            <v>3.52445337816</v>
          </cell>
          <cell r="U111">
            <v>3.9338869653600002</v>
          </cell>
          <cell r="V111">
            <v>3.7524010946400002</v>
          </cell>
          <cell r="W111">
            <v>4.1741154034800001</v>
          </cell>
          <cell r="X111">
            <v>4.2003985016399996</v>
          </cell>
          <cell r="Y111">
            <v>4.5874964955599999</v>
          </cell>
          <cell r="Z111">
            <v>4.9285522321200004</v>
          </cell>
          <cell r="AA111">
            <v>4.8986379433199998</v>
          </cell>
          <cell r="AB111">
            <v>5.2428748613999998</v>
          </cell>
          <cell r="AC111">
            <v>5.5493518964400002</v>
          </cell>
          <cell r="AD111">
            <v>5.8302285557999998</v>
          </cell>
          <cell r="AE111">
            <v>5.75224225884</v>
          </cell>
          <cell r="AF111">
            <v>5.8525866233999997</v>
          </cell>
          <cell r="AG111">
            <v>6.1592959441200001</v>
          </cell>
          <cell r="AH111">
            <v>5.8893903763199997</v>
          </cell>
          <cell r="AI111">
            <v>6.2330371435199998</v>
          </cell>
          <cell r="AJ111">
            <v>6.1892903014799998</v>
          </cell>
          <cell r="AK111">
            <v>6.5128760743200003</v>
          </cell>
          <cell r="AL111">
            <v>6.7958447303999998</v>
          </cell>
          <cell r="AM111">
            <v>6.7124651233200003</v>
          </cell>
          <cell r="AN111">
            <v>7.0072211219999998</v>
          </cell>
          <cell r="AO111">
            <v>7.2676991877599999</v>
          </cell>
          <cell r="AP111">
            <v>7.5056514508800003</v>
          </cell>
          <cell r="AQ111">
            <v>7.3874697982799997</v>
          </cell>
          <cell r="AR111">
            <v>7.4500643553600003</v>
          </cell>
          <cell r="AS111">
            <v>7.7212247996399999</v>
          </cell>
          <cell r="AT111">
            <v>7.4177623211999997</v>
          </cell>
          <cell r="AU111">
            <v>7.7296640374800001</v>
          </cell>
          <cell r="AV111">
            <v>7.6558235833200001</v>
          </cell>
          <cell r="AW111">
            <v>7.95083023812</v>
          </cell>
          <cell r="AX111">
            <v>8.2066106509200001</v>
          </cell>
          <cell r="AY111">
            <v>8.0973255224400003</v>
          </cell>
          <cell r="AZ111">
            <v>8.3673623800799994</v>
          </cell>
          <cell r="BA111">
            <v>8.6042187382800002</v>
          </cell>
          <cell r="BB111">
            <v>8.8195694360400001</v>
          </cell>
          <cell r="BC111">
            <v>8.6797379420399992</v>
          </cell>
          <cell r="BD111">
            <v>8.7215674774800007</v>
          </cell>
          <cell r="BE111">
            <v>8.9727931774799998</v>
          </cell>
          <cell r="BF111">
            <v>8.6501703354000004</v>
          </cell>
          <cell r="BG111">
            <v>8.9436398818799994</v>
          </cell>
          <cell r="BH111">
            <v>8.8520508793200001</v>
          </cell>
          <cell r="BI111">
            <v>9.1299526520400001</v>
          </cell>
          <cell r="BJ111">
            <v>9.3692354844000008</v>
          </cell>
          <cell r="BK111">
            <v>9.24402383388</v>
          </cell>
          <cell r="BL111">
            <v>9.4986738039599992</v>
          </cell>
        </row>
        <row r="112">
          <cell r="B112">
            <v>23</v>
          </cell>
          <cell r="C112" t="str">
            <v>Bakken2</v>
          </cell>
          <cell r="E112">
            <v>0</v>
          </cell>
          <cell r="F112">
            <v>0</v>
          </cell>
          <cell r="G112">
            <v>0</v>
          </cell>
          <cell r="H112">
            <v>0</v>
          </cell>
          <cell r="I112">
            <v>0</v>
          </cell>
          <cell r="J112">
            <v>0</v>
          </cell>
          <cell r="K112">
            <v>0</v>
          </cell>
          <cell r="L112">
            <v>0.92674223992968796</v>
          </cell>
          <cell r="M112">
            <v>1.21636061739844</v>
          </cell>
          <cell r="N112">
            <v>1.36723185186328</v>
          </cell>
          <cell r="O112">
            <v>1.51006678988086</v>
          </cell>
          <cell r="P112">
            <v>1.74919674522656</v>
          </cell>
          <cell r="Q112">
            <v>1.96205190463477</v>
          </cell>
          <cell r="R112">
            <v>2.0502500979081999</v>
          </cell>
          <cell r="S112">
            <v>2.2460123219531201</v>
          </cell>
          <cell r="T112">
            <v>2.4230573113828102</v>
          </cell>
          <cell r="U112">
            <v>2.4809475223242199</v>
          </cell>
          <cell r="V112">
            <v>2.6506078060429701</v>
          </cell>
          <cell r="W112">
            <v>2.69971228157813</v>
          </cell>
          <cell r="X112">
            <v>2.8604910333398399</v>
          </cell>
          <cell r="Y112">
            <v>3.0062233111582</v>
          </cell>
          <cell r="Z112">
            <v>3.0359858204414101</v>
          </cell>
          <cell r="AA112">
            <v>3.1802645321132799</v>
          </cell>
          <cell r="AB112">
            <v>3.31151891760938</v>
          </cell>
          <cell r="AC112">
            <v>3.43352073078223</v>
          </cell>
          <cell r="AD112">
            <v>3.4431531487675802</v>
          </cell>
          <cell r="AE112">
            <v>3.5698373775087902</v>
          </cell>
          <cell r="AF112">
            <v>3.68542278631055</v>
          </cell>
          <cell r="AG112">
            <v>3.6881307911894501</v>
          </cell>
          <cell r="AH112">
            <v>3.8078777954443401</v>
          </cell>
          <cell r="AI112">
            <v>3.8115551136415999</v>
          </cell>
          <cell r="AJ112">
            <v>3.9307700801982399</v>
          </cell>
          <cell r="AK112">
            <v>4.0382968079824204</v>
          </cell>
          <cell r="AL112">
            <v>4.0327967639824198</v>
          </cell>
          <cell r="AM112">
            <v>4.1444096484785202</v>
          </cell>
          <cell r="AN112">
            <v>4.24530394338574</v>
          </cell>
          <cell r="AO112">
            <v>4.3390034630830101</v>
          </cell>
          <cell r="AP112">
            <v>4.3221795268007801</v>
          </cell>
          <cell r="AQ112">
            <v>4.4240710017216802</v>
          </cell>
          <cell r="AR112">
            <v>4.5163681110410199</v>
          </cell>
          <cell r="AS112">
            <v>4.4971537807968804</v>
          </cell>
          <cell r="AT112">
            <v>4.5852150398290998</v>
          </cell>
          <cell r="AU112">
            <v>4.5605422522236303</v>
          </cell>
          <cell r="AV112">
            <v>4.6538660227705098</v>
          </cell>
          <cell r="AW112">
            <v>4.7374553297929696</v>
          </cell>
          <cell r="AX112">
            <v>4.7096422664897499</v>
          </cell>
          <cell r="AY112">
            <v>4.8003330462011702</v>
          </cell>
          <cell r="AZ112">
            <v>4.8815207505732401</v>
          </cell>
          <cell r="BA112">
            <v>4.9565921387812502</v>
          </cell>
          <cell r="BB112">
            <v>4.92210728417139</v>
          </cell>
          <cell r="BC112">
            <v>5.0072125282426798</v>
          </cell>
          <cell r="BD112">
            <v>5.0835205046162102</v>
          </cell>
          <cell r="BE112">
            <v>5.0490475851298804</v>
          </cell>
          <cell r="BF112">
            <v>5.1335304864389704</v>
          </cell>
          <cell r="BG112">
            <v>5.1037026904585003</v>
          </cell>
          <cell r="BH112">
            <v>5.0387427474946298</v>
          </cell>
          <cell r="BI112">
            <v>4.9885659187353504</v>
          </cell>
          <cell r="BJ112">
            <v>4.8441727920029303</v>
          </cell>
          <cell r="BK112">
            <v>4.8310865780493204</v>
          </cell>
          <cell r="BL112">
            <v>4.8184565034536098</v>
          </cell>
        </row>
        <row r="113">
          <cell r="B113">
            <v>24</v>
          </cell>
          <cell r="C113" t="str">
            <v>AustinChalk</v>
          </cell>
          <cell r="E113">
            <v>0</v>
          </cell>
          <cell r="F113">
            <v>0</v>
          </cell>
          <cell r="G113">
            <v>0</v>
          </cell>
          <cell r="H113">
            <v>0</v>
          </cell>
          <cell r="I113">
            <v>0</v>
          </cell>
          <cell r="J113">
            <v>0</v>
          </cell>
          <cell r="K113">
            <v>0</v>
          </cell>
          <cell r="L113">
            <v>0.15020478388671901</v>
          </cell>
          <cell r="M113">
            <v>0.12700157011718799</v>
          </cell>
          <cell r="N113">
            <v>0.11024453125</v>
          </cell>
          <cell r="O113">
            <v>0.33892727045898402</v>
          </cell>
          <cell r="P113">
            <v>0.272193416455078</v>
          </cell>
          <cell r="Q113">
            <v>0.471120698193359</v>
          </cell>
          <cell r="R113">
            <v>0.38451831318359397</v>
          </cell>
          <cell r="S113">
            <v>0.32778410444335898</v>
          </cell>
          <cell r="T113">
            <v>0.287140252587891</v>
          </cell>
          <cell r="U113">
            <v>0.25632284726562499</v>
          </cell>
          <cell r="V113">
            <v>0.232015019140625</v>
          </cell>
          <cell r="W113">
            <v>0.212274146704102</v>
          </cell>
          <cell r="X113">
            <v>0.19587740925293001</v>
          </cell>
          <cell r="Y113">
            <v>0.18201209431152299</v>
          </cell>
          <cell r="Z113">
            <v>0.17011461113281301</v>
          </cell>
          <cell r="AA113">
            <v>0.15978049489746099</v>
          </cell>
          <cell r="AB113">
            <v>0.150711196972656</v>
          </cell>
          <cell r="AC113">
            <v>0.14268110441894499</v>
          </cell>
          <cell r="AD113">
            <v>0.13551620998535199</v>
          </cell>
          <cell r="AE113">
            <v>0.12908001657714799</v>
          </cell>
          <cell r="AF113">
            <v>0.123263789550781</v>
          </cell>
          <cell r="AG113">
            <v>0.11797976708984401</v>
          </cell>
          <cell r="AH113">
            <v>0.113156270117187</v>
          </cell>
          <cell r="AI113">
            <v>0.10873414675293</v>
          </cell>
          <cell r="AJ113">
            <v>0.104664099975586</v>
          </cell>
          <cell r="AK113">
            <v>0.100904732885742</v>
          </cell>
          <cell r="AL113">
            <v>9.7420957641601594E-2</v>
          </cell>
          <cell r="AM113">
            <v>9.4182875219726597E-2</v>
          </cell>
          <cell r="AN113">
            <v>9.1164809411621098E-2</v>
          </cell>
          <cell r="AO113">
            <v>8.8344584350585897E-2</v>
          </cell>
          <cell r="AP113">
            <v>8.5702966015625007E-2</v>
          </cell>
          <cell r="AQ113">
            <v>8.3223142700195304E-2</v>
          </cell>
          <cell r="AR113">
            <v>8.0890398681640593E-2</v>
          </cell>
          <cell r="AS113">
            <v>7.8691752172851598E-2</v>
          </cell>
          <cell r="AT113">
            <v>7.66157361450195E-2</v>
          </cell>
          <cell r="AU113">
            <v>7.4652162915039094E-2</v>
          </cell>
          <cell r="AV113">
            <v>7.2791963415527294E-2</v>
          </cell>
          <cell r="AW113">
            <v>7.1027023217773405E-2</v>
          </cell>
          <cell r="AX113">
            <v>6.93500705078125E-2</v>
          </cell>
          <cell r="AY113">
            <v>6.7754559191894506E-2</v>
          </cell>
          <cell r="AZ113">
            <v>6.62345860961914E-2</v>
          </cell>
          <cell r="BA113">
            <v>6.47848114135742E-2</v>
          </cell>
          <cell r="BB113">
            <v>6.3400387268066405E-2</v>
          </cell>
          <cell r="BC113">
            <v>6.2076917126464799E-2</v>
          </cell>
          <cell r="BD113">
            <v>6.0810384362792999E-2</v>
          </cell>
          <cell r="BE113">
            <v>5.9597127905273398E-2</v>
          </cell>
          <cell r="BF113">
            <v>5.8433795153808601E-2</v>
          </cell>
          <cell r="BG113">
            <v>5.7317309509277298E-2</v>
          </cell>
          <cell r="BH113">
            <v>5.6244847644043E-2</v>
          </cell>
          <cell r="BI113">
            <v>5.5213808654785201E-2</v>
          </cell>
          <cell r="BJ113">
            <v>5.4221797827148401E-2</v>
          </cell>
          <cell r="BK113">
            <v>5.3266600659179701E-2</v>
          </cell>
          <cell r="BL113">
            <v>5.2346169873046897E-2</v>
          </cell>
        </row>
        <row r="114">
          <cell r="B114">
            <v>25</v>
          </cell>
          <cell r="C114" t="str">
            <v>ThreeForks</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row>
        <row r="115">
          <cell r="B115">
            <v>26</v>
          </cell>
          <cell r="C115" t="str">
            <v>CH4</v>
          </cell>
          <cell r="E115">
            <v>0</v>
          </cell>
          <cell r="F115">
            <v>0</v>
          </cell>
          <cell r="G115">
            <v>0</v>
          </cell>
          <cell r="H115">
            <v>0</v>
          </cell>
          <cell r="I115">
            <v>0</v>
          </cell>
          <cell r="J115">
            <v>0</v>
          </cell>
          <cell r="K115">
            <v>0</v>
          </cell>
          <cell r="L115">
            <v>0.85261179199218762</v>
          </cell>
          <cell r="M115">
            <v>1.5976312866210938</v>
          </cell>
          <cell r="N115">
            <v>3.1133081579589845</v>
          </cell>
          <cell r="O115">
            <v>4.4567400439453113</v>
          </cell>
          <cell r="P115">
            <v>5.665818072509766</v>
          </cell>
          <cell r="Q115">
            <v>5.9142425976562505</v>
          </cell>
          <cell r="R115">
            <v>6.1812993347167975</v>
          </cell>
          <cell r="S115">
            <v>6.4556649536132804</v>
          </cell>
          <cell r="T115">
            <v>7.5836839672851557</v>
          </cell>
          <cell r="U115">
            <v>8.6015975354003906</v>
          </cell>
          <cell r="V115">
            <v>9.5330197009277367</v>
          </cell>
          <cell r="W115">
            <v>10.394126061401368</v>
          </cell>
          <cell r="X115">
            <v>11.196583648681642</v>
          </cell>
          <cell r="Y115">
            <v>11.949147753295899</v>
          </cell>
          <cell r="Z115">
            <v>12.65859586303711</v>
          </cell>
          <cell r="AA115">
            <v>13.330307521362307</v>
          </cell>
          <cell r="AB115">
            <v>13.968640973510743</v>
          </cell>
          <cell r="AC115">
            <v>14.577187937622073</v>
          </cell>
          <cell r="AD115">
            <v>15.158951109008793</v>
          </cell>
          <cell r="AE115">
            <v>15.716472009887701</v>
          </cell>
          <cell r="AF115">
            <v>16.251924752197272</v>
          </cell>
          <cell r="AG115">
            <v>16.767186401367191</v>
          </cell>
          <cell r="AH115">
            <v>17.263891105957033</v>
          </cell>
          <cell r="AI115">
            <v>17.743471635131836</v>
          </cell>
          <cell r="AJ115">
            <v>18.20719253723145</v>
          </cell>
          <cell r="AK115">
            <v>18.656176300048838</v>
          </cell>
          <cell r="AL115">
            <v>19.091424702758797</v>
          </cell>
          <cell r="AM115">
            <v>19.513836037902841</v>
          </cell>
          <cell r="AN115">
            <v>19.924219346008304</v>
          </cell>
          <cell r="AO115">
            <v>22.028529746704105</v>
          </cell>
          <cell r="AP115">
            <v>22.201799493713391</v>
          </cell>
          <cell r="AQ115">
            <v>20.711093714904795</v>
          </cell>
          <cell r="AR115">
            <v>22.87114799102784</v>
          </cell>
          <cell r="AS115">
            <v>23.075055922851568</v>
          </cell>
          <cell r="AT115">
            <v>23.305153375854498</v>
          </cell>
          <cell r="AU115">
            <v>23.550929523925792</v>
          </cell>
          <cell r="AV115">
            <v>23.806120432434092</v>
          </cell>
          <cell r="AW115">
            <v>24.066774744873054</v>
          </cell>
          <cell r="AX115">
            <v>24.330293322143557</v>
          </cell>
          <cell r="AY115">
            <v>24.594911976013186</v>
          </cell>
          <cell r="AZ115">
            <v>24.85940689819337</v>
          </cell>
          <cell r="BA115">
            <v>25.122915846862799</v>
          </cell>
          <cell r="BB115">
            <v>25.384824103088388</v>
          </cell>
          <cell r="BC115">
            <v>25.644693488159181</v>
          </cell>
          <cell r="BD115">
            <v>25.902210435791023</v>
          </cell>
          <cell r="BE115">
            <v>26.157153809509282</v>
          </cell>
          <cell r="BF115">
            <v>26.409370444335941</v>
          </cell>
          <cell r="BG115">
            <v>26.658757436828619</v>
          </cell>
          <cell r="BH115">
            <v>26.905250731201164</v>
          </cell>
          <cell r="BI115">
            <v>27.148814978942877</v>
          </cell>
          <cell r="BJ115">
            <v>27.389436730957037</v>
          </cell>
          <cell r="BK115">
            <v>27.627119664917</v>
          </cell>
          <cell r="BL115">
            <v>27.86188057434083</v>
          </cell>
        </row>
        <row r="116">
          <cell r="B116">
            <v>27</v>
          </cell>
          <cell r="C116" t="str">
            <v>CH4_Area</v>
          </cell>
          <cell r="E116">
            <v>0</v>
          </cell>
          <cell r="F116">
            <v>0</v>
          </cell>
          <cell r="G116">
            <v>0</v>
          </cell>
          <cell r="H116">
            <v>0</v>
          </cell>
          <cell r="I116">
            <v>0</v>
          </cell>
          <cell r="J116">
            <v>0</v>
          </cell>
          <cell r="K116">
            <v>0</v>
          </cell>
          <cell r="L116">
            <v>0.73783712768554688</v>
          </cell>
          <cell r="M116">
            <v>1.3825655364990235</v>
          </cell>
          <cell r="N116">
            <v>1.9563718551635743</v>
          </cell>
          <cell r="O116">
            <v>2.4742287322998049</v>
          </cell>
          <cell r="P116">
            <v>2.9467399383544919</v>
          </cell>
          <cell r="Q116">
            <v>3.3817029510498045</v>
          </cell>
          <cell r="R116">
            <v>3.7850269454956047</v>
          </cell>
          <cell r="S116">
            <v>4.1613020370483396</v>
          </cell>
          <cell r="T116">
            <v>4.5141680923461909</v>
          </cell>
          <cell r="U116">
            <v>4.8465625396728509</v>
          </cell>
          <cell r="V116">
            <v>5.1608915908813469</v>
          </cell>
          <cell r="W116">
            <v>5.4591524574279777</v>
          </cell>
          <cell r="X116">
            <v>5.7430217422485343</v>
          </cell>
          <cell r="Y116">
            <v>6.0139213165283198</v>
          </cell>
          <cell r="Z116">
            <v>6.2730679641723643</v>
          </cell>
          <cell r="AA116">
            <v>6.5215112846374517</v>
          </cell>
          <cell r="AB116">
            <v>6.7601633972167967</v>
          </cell>
          <cell r="AC116">
            <v>6.9898220947265628</v>
          </cell>
          <cell r="AD116">
            <v>7.2111894035339361</v>
          </cell>
          <cell r="AE116">
            <v>7.4248864974975595</v>
          </cell>
          <cell r="AF116">
            <v>7.6314657897949232</v>
          </cell>
          <cell r="AG116">
            <v>7.8314207382202152</v>
          </cell>
          <cell r="AH116">
            <v>8.0251941055297848</v>
          </cell>
          <cell r="AI116">
            <v>8.2131847572326642</v>
          </cell>
          <cell r="AJ116">
            <v>8.3957533058166494</v>
          </cell>
          <cell r="AK116">
            <v>8.573226889801024</v>
          </cell>
          <cell r="AL116">
            <v>8.7459032524108871</v>
          </cell>
          <cell r="AM116">
            <v>8.9140542125701892</v>
          </cell>
          <cell r="AN116">
            <v>9.0779286106109609</v>
          </cell>
          <cell r="AO116">
            <v>9.9755919696807851</v>
          </cell>
          <cell r="AP116">
            <v>10.0384714805603</v>
          </cell>
          <cell r="AQ116">
            <v>9.3820563308715812</v>
          </cell>
          <cell r="AR116">
            <v>10.305931846618652</v>
          </cell>
          <cell r="AS116">
            <v>10.383979679489135</v>
          </cell>
          <cell r="AT116">
            <v>10.473894075393677</v>
          </cell>
          <cell r="AU116">
            <v>10.571084898376464</v>
          </cell>
          <cell r="AV116">
            <v>10.672803997421262</v>
          </cell>
          <cell r="AW116">
            <v>10.777307708358764</v>
          </cell>
          <cell r="AX116">
            <v>10.883440777587889</v>
          </cell>
          <cell r="AY116">
            <v>10.990412199783323</v>
          </cell>
          <cell r="AZ116">
            <v>11.097667357635498</v>
          </cell>
          <cell r="BA116">
            <v>11.204810403442382</v>
          </cell>
          <cell r="BB116">
            <v>11.311554614639281</v>
          </cell>
          <cell r="BC116">
            <v>11.417691453552244</v>
          </cell>
          <cell r="BD116">
            <v>11.523067928695678</v>
          </cell>
          <cell r="BE116">
            <v>11.627572473907469</v>
          </cell>
          <cell r="BF116">
            <v>11.731124257278442</v>
          </cell>
          <cell r="BG116">
            <v>11.833665343093871</v>
          </cell>
          <cell r="BH116">
            <v>11.935155655288694</v>
          </cell>
          <cell r="BI116">
            <v>12.035568476486205</v>
          </cell>
          <cell r="BJ116">
            <v>12.134887440490724</v>
          </cell>
          <cell r="BK116">
            <v>12.233104369354249</v>
          </cell>
          <cell r="BL116">
            <v>12.330217460632326</v>
          </cell>
        </row>
        <row r="117">
          <cell r="C117" t="str">
            <v>Net NGL Production</v>
          </cell>
          <cell r="E117">
            <v>13.504</v>
          </cell>
          <cell r="F117">
            <v>13.048999999999999</v>
          </cell>
          <cell r="G117">
            <v>13.443</v>
          </cell>
          <cell r="H117">
            <v>10.721927878344813</v>
          </cell>
          <cell r="I117">
            <v>12.738</v>
          </cell>
          <cell r="J117">
            <v>10.446586113491687</v>
          </cell>
          <cell r="K117">
            <v>20.762343162601585</v>
          </cell>
          <cell r="L117">
            <v>57.368065482862512</v>
          </cell>
          <cell r="M117">
            <v>69.728335099397427</v>
          </cell>
          <cell r="N117">
            <v>72.343324993881581</v>
          </cell>
          <cell r="O117">
            <v>84.154840419435146</v>
          </cell>
          <cell r="P117">
            <v>87.152934248988686</v>
          </cell>
          <cell r="Q117">
            <v>114.18589596918432</v>
          </cell>
          <cell r="R117">
            <v>127.73528874291837</v>
          </cell>
          <cell r="S117">
            <v>143.49135858342129</v>
          </cell>
          <cell r="T117">
            <v>173.03314724615024</v>
          </cell>
          <cell r="U117">
            <v>200.25643576296795</v>
          </cell>
          <cell r="V117">
            <v>218.12065116962034</v>
          </cell>
          <cell r="W117">
            <v>236.21820638276611</v>
          </cell>
          <cell r="X117">
            <v>268.8597541129933</v>
          </cell>
          <cell r="Y117">
            <v>287.23069530803463</v>
          </cell>
          <cell r="Z117">
            <v>306.18780877496033</v>
          </cell>
          <cell r="AA117">
            <v>326.01138766074291</v>
          </cell>
          <cell r="AB117">
            <v>351.42107187400694</v>
          </cell>
          <cell r="AC117">
            <v>376.64299378344151</v>
          </cell>
          <cell r="AD117">
            <v>399.91982956618983</v>
          </cell>
          <cell r="AE117">
            <v>422.88038453331444</v>
          </cell>
          <cell r="AF117">
            <v>452.60264454169419</v>
          </cell>
          <cell r="AG117">
            <v>482.78615719415893</v>
          </cell>
          <cell r="AH117">
            <v>506.83746269296557</v>
          </cell>
          <cell r="AI117">
            <v>530.7585500463332</v>
          </cell>
          <cell r="AJ117">
            <v>554.26819124339136</v>
          </cell>
          <cell r="AK117">
            <v>573.85669012485789</v>
          </cell>
          <cell r="AL117">
            <v>593.81070766793664</v>
          </cell>
          <cell r="AM117">
            <v>623.77960874958433</v>
          </cell>
          <cell r="AN117">
            <v>651.6973450756318</v>
          </cell>
          <cell r="AO117">
            <v>664.57808312561644</v>
          </cell>
          <cell r="AP117">
            <v>722.8629541521035</v>
          </cell>
          <cell r="AQ117">
            <v>707.04427393037463</v>
          </cell>
          <cell r="AR117">
            <v>743.30877583831534</v>
          </cell>
          <cell r="AS117">
            <v>783.71758611434154</v>
          </cell>
          <cell r="AT117">
            <v>852.71765242527249</v>
          </cell>
          <cell r="AU117">
            <v>877.46487774731497</v>
          </cell>
          <cell r="AV117">
            <v>915.75964165845119</v>
          </cell>
          <cell r="AW117">
            <v>951.48335824976687</v>
          </cell>
          <cell r="AX117">
            <v>970.97969223074176</v>
          </cell>
          <cell r="AY117">
            <v>1015.5122854977323</v>
          </cell>
          <cell r="AZ117">
            <v>1029.6493469642519</v>
          </cell>
          <cell r="BA117">
            <v>1068.4372085277007</v>
          </cell>
          <cell r="BB117">
            <v>1084.1374556899104</v>
          </cell>
          <cell r="BC117">
            <v>1101.258144676626</v>
          </cell>
          <cell r="BD117">
            <v>1117.8728303572123</v>
          </cell>
          <cell r="BE117">
            <v>1136.0655148749413</v>
          </cell>
          <cell r="BF117">
            <v>1155.0640118998297</v>
          </cell>
          <cell r="BG117">
            <v>1171.672704358205</v>
          </cell>
          <cell r="BH117">
            <v>1187.6931351838971</v>
          </cell>
          <cell r="BI117">
            <v>1203.6099262844482</v>
          </cell>
          <cell r="BJ117">
            <v>1219.268884659019</v>
          </cell>
          <cell r="BK117">
            <v>1233.9839896501669</v>
          </cell>
          <cell r="BL117">
            <v>1248.7547576775416</v>
          </cell>
        </row>
        <row r="119">
          <cell r="C119" t="str">
            <v>Equivalent (Mboe)</v>
          </cell>
          <cell r="P119">
            <v>5.2868995004593682</v>
          </cell>
        </row>
        <row r="120">
          <cell r="B120">
            <v>1</v>
          </cell>
          <cell r="C120" t="str">
            <v>RAM-PDP</v>
          </cell>
          <cell r="E120">
            <v>128.4365</v>
          </cell>
          <cell r="F120">
            <v>117.23099999999999</v>
          </cell>
          <cell r="G120">
            <v>123.11983333333335</v>
          </cell>
          <cell r="H120">
            <v>106.06543869382233</v>
          </cell>
          <cell r="I120">
            <v>118.18283333333332</v>
          </cell>
          <cell r="J120">
            <v>103.0227301078921</v>
          </cell>
          <cell r="K120">
            <v>105.02921812059139</v>
          </cell>
          <cell r="L120">
            <v>103.56903234183046</v>
          </cell>
          <cell r="M120">
            <v>98.843517540376155</v>
          </cell>
          <cell r="N120">
            <v>100.87403071737356</v>
          </cell>
          <cell r="O120">
            <v>96.449076543072522</v>
          </cell>
          <cell r="P120">
            <v>98.474968450042951</v>
          </cell>
          <cell r="Q120">
            <v>97.340000632312908</v>
          </cell>
          <cell r="R120">
            <v>86.714684242405809</v>
          </cell>
          <cell r="S120">
            <v>94.810661074659436</v>
          </cell>
          <cell r="T120">
            <v>90.748878040579157</v>
          </cell>
          <cell r="U120">
            <v>92.788763844484365</v>
          </cell>
          <cell r="V120">
            <v>88.87694744286145</v>
          </cell>
          <cell r="W120">
            <v>90.898817773174315</v>
          </cell>
          <cell r="X120">
            <v>89.828607119938496</v>
          </cell>
          <cell r="Y120">
            <v>86.052716435566708</v>
          </cell>
          <cell r="Z120">
            <v>88.051029843037028</v>
          </cell>
          <cell r="AA120">
            <v>84.398480452477628</v>
          </cell>
          <cell r="AB120">
            <v>86.384038673395708</v>
          </cell>
          <cell r="AC120">
            <v>85.368884783998737</v>
          </cell>
          <cell r="AD120">
            <v>76.393403550983209</v>
          </cell>
          <cell r="AE120">
            <v>83.748284172626754</v>
          </cell>
          <cell r="AF120">
            <v>80.181897178299536</v>
          </cell>
          <cell r="AG120">
            <v>82.113523707340221</v>
          </cell>
          <cell r="AH120">
            <v>78.775622035078285</v>
          </cell>
          <cell r="AI120">
            <v>80.681195401901604</v>
          </cell>
          <cell r="AJ120">
            <v>79.985608502567771</v>
          </cell>
          <cell r="AK120">
            <v>76.734708310684525</v>
          </cell>
          <cell r="AL120">
            <v>78.589417995920954</v>
          </cell>
          <cell r="AM120">
            <v>75.367418966860981</v>
          </cell>
          <cell r="AN120">
            <v>77.175918205171712</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row>
        <row r="121">
          <cell r="B121">
            <v>2</v>
          </cell>
          <cell r="C121" t="str">
            <v>RAM-PDNP</v>
          </cell>
          <cell r="E121">
            <v>0</v>
          </cell>
          <cell r="F121">
            <v>0</v>
          </cell>
          <cell r="G121">
            <v>0</v>
          </cell>
          <cell r="H121">
            <v>1.4161888606179152</v>
          </cell>
          <cell r="I121">
            <v>1.423948740998529</v>
          </cell>
          <cell r="J121">
            <v>1.3409968354831885</v>
          </cell>
          <cell r="K121">
            <v>1.3486118874707946</v>
          </cell>
          <cell r="L121">
            <v>12.454962104473383</v>
          </cell>
          <cell r="M121">
            <v>9.4029193246075824</v>
          </cell>
          <cell r="N121">
            <v>8.366894717382392</v>
          </cell>
          <cell r="O121">
            <v>16.648545444380012</v>
          </cell>
          <cell r="P121">
            <v>14.018117984634131</v>
          </cell>
          <cell r="Q121">
            <v>12.329735332621093</v>
          </cell>
          <cell r="R121">
            <v>13.269216321068647</v>
          </cell>
          <cell r="S121">
            <v>13.717055097778903</v>
          </cell>
          <cell r="T121">
            <v>12.453836587228503</v>
          </cell>
          <cell r="U121">
            <v>17.816005024482052</v>
          </cell>
          <cell r="V121">
            <v>16.312745556271963</v>
          </cell>
          <cell r="W121">
            <v>16.000330201274931</v>
          </cell>
          <cell r="X121">
            <v>17.582103167989256</v>
          </cell>
          <cell r="Y121">
            <v>15.765451436141712</v>
          </cell>
          <cell r="Z121">
            <v>15.344052407589935</v>
          </cell>
          <cell r="AA121">
            <v>17.553731823765961</v>
          </cell>
          <cell r="AB121">
            <v>16.628552615122409</v>
          </cell>
          <cell r="AC121">
            <v>15.440013876996915</v>
          </cell>
          <cell r="AD121">
            <v>13.097630382801167</v>
          </cell>
          <cell r="AE121">
            <v>13.694466247021257</v>
          </cell>
          <cell r="AF121">
            <v>12.513809729195444</v>
          </cell>
          <cell r="AG121">
            <v>12.183297948002773</v>
          </cell>
          <cell r="AH121">
            <v>11.233583612385756</v>
          </cell>
          <cell r="AI121">
            <v>11.088964967664779</v>
          </cell>
          <cell r="AJ121">
            <v>10.609661371537628</v>
          </cell>
          <cell r="AK121">
            <v>9.7601180774513168</v>
          </cell>
          <cell r="AL121">
            <v>10.368300846676926</v>
          </cell>
          <cell r="AM121">
            <v>10.786540487772182</v>
          </cell>
          <cell r="AN121">
            <v>10.837635139465542</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row>
        <row r="122">
          <cell r="B122">
            <v>3</v>
          </cell>
          <cell r="C122" t="str">
            <v>RAM-PUD</v>
          </cell>
          <cell r="E122">
            <v>0</v>
          </cell>
          <cell r="F122">
            <v>0</v>
          </cell>
          <cell r="G122">
            <v>0</v>
          </cell>
          <cell r="H122">
            <v>3.031433110606776</v>
          </cell>
          <cell r="I122">
            <v>10.926103055265282</v>
          </cell>
          <cell r="J122">
            <v>9.5808633496966742</v>
          </cell>
          <cell r="K122">
            <v>9.1414288504922059</v>
          </cell>
          <cell r="L122">
            <v>24.908138031561183</v>
          </cell>
          <cell r="M122">
            <v>20.306358240058767</v>
          </cell>
          <cell r="N122">
            <v>18.719800743973902</v>
          </cell>
          <cell r="O122">
            <v>53.933107105796779</v>
          </cell>
          <cell r="P122">
            <v>48.228658379287694</v>
          </cell>
          <cell r="Q122">
            <v>43.335192450549542</v>
          </cell>
          <cell r="R122">
            <v>38.135030275197082</v>
          </cell>
          <cell r="S122">
            <v>39.884555931127558</v>
          </cell>
          <cell r="T122">
            <v>36.71547561489394</v>
          </cell>
          <cell r="U122">
            <v>57.905997893468601</v>
          </cell>
          <cell r="V122">
            <v>51.31734135323051</v>
          </cell>
          <cell r="W122">
            <v>49.713773146565146</v>
          </cell>
          <cell r="X122">
            <v>62.539965453850499</v>
          </cell>
          <cell r="Y122">
            <v>56.900569970073377</v>
          </cell>
          <cell r="Z122">
            <v>55.55564908816045</v>
          </cell>
          <cell r="AA122">
            <v>68.04450617427355</v>
          </cell>
          <cell r="AB122">
            <v>65.350294421563561</v>
          </cell>
          <cell r="AC122">
            <v>61.417490896612733</v>
          </cell>
          <cell r="AD122">
            <v>61.19173791258855</v>
          </cell>
          <cell r="AE122">
            <v>64.255091530406048</v>
          </cell>
          <cell r="AF122">
            <v>59.32643155112612</v>
          </cell>
          <cell r="AG122">
            <v>68.001518788465859</v>
          </cell>
          <cell r="AH122">
            <v>62.705054367017489</v>
          </cell>
          <cell r="AI122">
            <v>62.18695294617811</v>
          </cell>
          <cell r="AJ122">
            <v>70.880388369489751</v>
          </cell>
          <cell r="AK122">
            <v>65.547135751152567</v>
          </cell>
          <cell r="AL122">
            <v>65.349454837417795</v>
          </cell>
          <cell r="AM122">
            <v>63.488215425599186</v>
          </cell>
          <cell r="AN122">
            <v>63.371573257198619</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row>
        <row r="123">
          <cell r="B123">
            <v>4</v>
          </cell>
          <cell r="C123" t="str">
            <v>GEOI-PDP</v>
          </cell>
          <cell r="E123">
            <v>0</v>
          </cell>
          <cell r="F123">
            <v>0</v>
          </cell>
          <cell r="G123">
            <v>0</v>
          </cell>
          <cell r="H123">
            <v>0</v>
          </cell>
          <cell r="I123">
            <v>0</v>
          </cell>
          <cell r="J123">
            <v>0</v>
          </cell>
          <cell r="K123">
            <v>0</v>
          </cell>
          <cell r="L123">
            <v>206.39256333333333</v>
          </cell>
          <cell r="M123">
            <v>200.05254666666667</v>
          </cell>
          <cell r="N123">
            <v>194.42878499999998</v>
          </cell>
          <cell r="O123">
            <v>189.36668166666669</v>
          </cell>
          <cell r="P123">
            <v>184.76918666666666</v>
          </cell>
          <cell r="Q123">
            <v>177.52331000000001</v>
          </cell>
          <cell r="R123">
            <v>173.41191000000001</v>
          </cell>
          <cell r="S123">
            <v>169.86989</v>
          </cell>
          <cell r="T123">
            <v>166.57022833333332</v>
          </cell>
          <cell r="U123">
            <v>163.159175</v>
          </cell>
          <cell r="V123">
            <v>160.13779</v>
          </cell>
          <cell r="W123">
            <v>157.27827333333335</v>
          </cell>
          <cell r="X123">
            <v>154.64084666666665</v>
          </cell>
          <cell r="Y123">
            <v>152.14718833333333</v>
          </cell>
          <cell r="Z123">
            <v>149.74690666666666</v>
          </cell>
          <cell r="AA123">
            <v>147.43808666666666</v>
          </cell>
          <cell r="AB123">
            <v>145.29656500000002</v>
          </cell>
          <cell r="AC123">
            <v>133.32845333333336</v>
          </cell>
          <cell r="AD123">
            <v>133.32845333333336</v>
          </cell>
          <cell r="AE123">
            <v>133.32845333333336</v>
          </cell>
          <cell r="AF123">
            <v>133.32845333333336</v>
          </cell>
          <cell r="AG123">
            <v>133.32845333333336</v>
          </cell>
          <cell r="AH123">
            <v>133.32845333333336</v>
          </cell>
          <cell r="AI123">
            <v>133.32845333333336</v>
          </cell>
          <cell r="AJ123">
            <v>133.32845333333336</v>
          </cell>
          <cell r="AK123">
            <v>133.32845333333336</v>
          </cell>
          <cell r="AL123">
            <v>133.32845333333336</v>
          </cell>
          <cell r="AM123">
            <v>133.32845333333336</v>
          </cell>
          <cell r="AN123">
            <v>133.32845333333336</v>
          </cell>
          <cell r="AO123">
            <v>116.31036277777783</v>
          </cell>
          <cell r="AP123">
            <v>116.31036277777783</v>
          </cell>
          <cell r="AQ123">
            <v>116.31036277777783</v>
          </cell>
          <cell r="AR123">
            <v>116.31036277777783</v>
          </cell>
          <cell r="AS123">
            <v>116.31036277777783</v>
          </cell>
          <cell r="AT123">
            <v>116.31036277777783</v>
          </cell>
          <cell r="AU123">
            <v>116.31036277777783</v>
          </cell>
          <cell r="AV123">
            <v>116.31036277777783</v>
          </cell>
          <cell r="AW123">
            <v>116.31036277777783</v>
          </cell>
          <cell r="AX123">
            <v>116.31036277777783</v>
          </cell>
          <cell r="AY123">
            <v>116.31036277777783</v>
          </cell>
          <cell r="AZ123">
            <v>116.31036277777783</v>
          </cell>
          <cell r="BA123">
            <v>103.4559081944445</v>
          </cell>
          <cell r="BB123">
            <v>103.4559081944445</v>
          </cell>
          <cell r="BC123">
            <v>103.4559081944445</v>
          </cell>
          <cell r="BD123">
            <v>103.4559081944445</v>
          </cell>
          <cell r="BE123">
            <v>103.4559081944445</v>
          </cell>
          <cell r="BF123">
            <v>103.4559081944445</v>
          </cell>
          <cell r="BG123">
            <v>103.4559081944445</v>
          </cell>
          <cell r="BH123">
            <v>103.4559081944445</v>
          </cell>
          <cell r="BI123">
            <v>103.4559081944445</v>
          </cell>
          <cell r="BJ123">
            <v>103.4559081944445</v>
          </cell>
          <cell r="BK123">
            <v>103.4559081944445</v>
          </cell>
          <cell r="BL123">
            <v>103.4559081944445</v>
          </cell>
        </row>
        <row r="124">
          <cell r="B124">
            <v>5</v>
          </cell>
          <cell r="C124" t="str">
            <v>GEOI-PDNP</v>
          </cell>
          <cell r="E124">
            <v>0</v>
          </cell>
          <cell r="F124">
            <v>0</v>
          </cell>
          <cell r="G124">
            <v>0</v>
          </cell>
          <cell r="H124">
            <v>0</v>
          </cell>
          <cell r="I124">
            <v>0</v>
          </cell>
          <cell r="J124">
            <v>0</v>
          </cell>
          <cell r="K124">
            <v>0</v>
          </cell>
          <cell r="L124">
            <v>3.8234333333333335</v>
          </cell>
          <cell r="M124">
            <v>8.1100233333333343</v>
          </cell>
          <cell r="N124">
            <v>9.0231433333333335</v>
          </cell>
          <cell r="O124">
            <v>8.2583883333333326</v>
          </cell>
          <cell r="P124">
            <v>12.072578333333333</v>
          </cell>
          <cell r="Q124">
            <v>10.979283333333333</v>
          </cell>
          <cell r="R124">
            <v>11.093756666666668</v>
          </cell>
          <cell r="S124">
            <v>13.788923333333335</v>
          </cell>
          <cell r="T124">
            <v>13.090931666666666</v>
          </cell>
          <cell r="U124">
            <v>19.544971666666665</v>
          </cell>
          <cell r="V124">
            <v>19.80097</v>
          </cell>
          <cell r="W124">
            <v>19.065559999999998</v>
          </cell>
          <cell r="X124">
            <v>18.582018333333334</v>
          </cell>
          <cell r="Y124">
            <v>17.610495</v>
          </cell>
          <cell r="Z124">
            <v>17.202813333333335</v>
          </cell>
          <cell r="AA124">
            <v>17.577038333333334</v>
          </cell>
          <cell r="AB124">
            <v>17.403011666666668</v>
          </cell>
          <cell r="AC124">
            <v>20.113750138888882</v>
          </cell>
          <cell r="AD124">
            <v>20.113750138888882</v>
          </cell>
          <cell r="AE124">
            <v>20.113750138888882</v>
          </cell>
          <cell r="AF124">
            <v>20.113750138888882</v>
          </cell>
          <cell r="AG124">
            <v>20.113750138888882</v>
          </cell>
          <cell r="AH124">
            <v>20.113750138888882</v>
          </cell>
          <cell r="AI124">
            <v>20.113750138888882</v>
          </cell>
          <cell r="AJ124">
            <v>20.113750138888882</v>
          </cell>
          <cell r="AK124">
            <v>20.113750138888882</v>
          </cell>
          <cell r="AL124">
            <v>20.113750138888882</v>
          </cell>
          <cell r="AM124">
            <v>20.113750138888882</v>
          </cell>
          <cell r="AN124">
            <v>20.113750138888882</v>
          </cell>
          <cell r="AO124">
            <v>23.732895555555547</v>
          </cell>
          <cell r="AP124">
            <v>23.732895555555547</v>
          </cell>
          <cell r="AQ124">
            <v>23.732895555555547</v>
          </cell>
          <cell r="AR124">
            <v>23.732895555555547</v>
          </cell>
          <cell r="AS124">
            <v>23.732895555555547</v>
          </cell>
          <cell r="AT124">
            <v>23.732895555555547</v>
          </cell>
          <cell r="AU124">
            <v>23.732895555555547</v>
          </cell>
          <cell r="AV124">
            <v>23.732895555555547</v>
          </cell>
          <cell r="AW124">
            <v>23.732895555555547</v>
          </cell>
          <cell r="AX124">
            <v>23.732895555555547</v>
          </cell>
          <cell r="AY124">
            <v>23.732895555555547</v>
          </cell>
          <cell r="AZ124">
            <v>23.732895555555547</v>
          </cell>
          <cell r="BA124">
            <v>24.029851527777822</v>
          </cell>
          <cell r="BB124">
            <v>24.029851527777822</v>
          </cell>
          <cell r="BC124">
            <v>24.029851527777822</v>
          </cell>
          <cell r="BD124">
            <v>24.029851527777822</v>
          </cell>
          <cell r="BE124">
            <v>24.029851527777822</v>
          </cell>
          <cell r="BF124">
            <v>24.029851527777822</v>
          </cell>
          <cell r="BG124">
            <v>24.029851527777822</v>
          </cell>
          <cell r="BH124">
            <v>24.029851527777822</v>
          </cell>
          <cell r="BI124">
            <v>24.029851527777822</v>
          </cell>
          <cell r="BJ124">
            <v>24.029851527777822</v>
          </cell>
          <cell r="BK124">
            <v>24.029851527777822</v>
          </cell>
          <cell r="BL124">
            <v>24.029851527777822</v>
          </cell>
        </row>
        <row r="125">
          <cell r="B125">
            <v>6</v>
          </cell>
          <cell r="C125" t="str">
            <v>GEOI-PUD</v>
          </cell>
          <cell r="E125">
            <v>0</v>
          </cell>
          <cell r="F125">
            <v>0</v>
          </cell>
          <cell r="G125">
            <v>0</v>
          </cell>
          <cell r="H125">
            <v>0</v>
          </cell>
          <cell r="I125">
            <v>0</v>
          </cell>
          <cell r="J125">
            <v>0</v>
          </cell>
          <cell r="K125">
            <v>0</v>
          </cell>
          <cell r="L125">
            <v>11.133370000000001</v>
          </cell>
          <cell r="M125">
            <v>17.305520000000001</v>
          </cell>
          <cell r="N125">
            <v>52.342628333333337</v>
          </cell>
          <cell r="O125">
            <v>44.896161666666664</v>
          </cell>
          <cell r="P125">
            <v>78.151168333333331</v>
          </cell>
          <cell r="Q125">
            <v>81.109004999999982</v>
          </cell>
          <cell r="R125">
            <v>69.12356166666666</v>
          </cell>
          <cell r="S125">
            <v>61.504249999999999</v>
          </cell>
          <cell r="T125">
            <v>79.071754999999996</v>
          </cell>
          <cell r="U125">
            <v>69.476953333333327</v>
          </cell>
          <cell r="V125">
            <v>64.858118333333337</v>
          </cell>
          <cell r="W125">
            <v>60.042481666666667</v>
          </cell>
          <cell r="X125">
            <v>92.76560666666667</v>
          </cell>
          <cell r="Y125">
            <v>80.349478333333337</v>
          </cell>
          <cell r="Z125">
            <v>72.808700000000002</v>
          </cell>
          <cell r="AA125">
            <v>66.514266666666657</v>
          </cell>
          <cell r="AB125">
            <v>64.458055000000002</v>
          </cell>
          <cell r="AC125">
            <v>60.368498888888837</v>
          </cell>
          <cell r="AD125">
            <v>60.368498888888837</v>
          </cell>
          <cell r="AE125">
            <v>60.368498888888837</v>
          </cell>
          <cell r="AF125">
            <v>60.368498888888837</v>
          </cell>
          <cell r="AG125">
            <v>60.368498888888837</v>
          </cell>
          <cell r="AH125">
            <v>60.368498888888837</v>
          </cell>
          <cell r="AI125">
            <v>60.368498888888837</v>
          </cell>
          <cell r="AJ125">
            <v>60.368498888888837</v>
          </cell>
          <cell r="AK125">
            <v>60.368498888888837</v>
          </cell>
          <cell r="AL125">
            <v>60.368498888888837</v>
          </cell>
          <cell r="AM125">
            <v>60.368498888888837</v>
          </cell>
          <cell r="AN125">
            <v>60.368498888888837</v>
          </cell>
          <cell r="AO125">
            <v>44.763076249999969</v>
          </cell>
          <cell r="AP125">
            <v>44.763076249999969</v>
          </cell>
          <cell r="AQ125">
            <v>44.763076249999969</v>
          </cell>
          <cell r="AR125">
            <v>44.763076249999969</v>
          </cell>
          <cell r="AS125">
            <v>44.763076249999969</v>
          </cell>
          <cell r="AT125">
            <v>44.763076249999969</v>
          </cell>
          <cell r="AU125">
            <v>44.763076249999969</v>
          </cell>
          <cell r="AV125">
            <v>44.763076249999969</v>
          </cell>
          <cell r="AW125">
            <v>44.763076249999969</v>
          </cell>
          <cell r="AX125">
            <v>44.763076249999969</v>
          </cell>
          <cell r="AY125">
            <v>44.763076249999969</v>
          </cell>
          <cell r="AZ125">
            <v>44.763076249999969</v>
          </cell>
          <cell r="BA125">
            <v>33.872029583333308</v>
          </cell>
          <cell r="BB125">
            <v>33.872029583333308</v>
          </cell>
          <cell r="BC125">
            <v>33.872029583333308</v>
          </cell>
          <cell r="BD125">
            <v>33.872029583333308</v>
          </cell>
          <cell r="BE125">
            <v>33.872029583333308</v>
          </cell>
          <cell r="BF125">
            <v>33.872029583333308</v>
          </cell>
          <cell r="BG125">
            <v>33.872029583333308</v>
          </cell>
          <cell r="BH125">
            <v>33.872029583333308</v>
          </cell>
          <cell r="BI125">
            <v>33.872029583333308</v>
          </cell>
          <cell r="BJ125">
            <v>33.872029583333308</v>
          </cell>
          <cell r="BK125">
            <v>33.872029583333308</v>
          </cell>
          <cell r="BL125">
            <v>33.872029583333308</v>
          </cell>
        </row>
        <row r="126">
          <cell r="B126">
            <v>7</v>
          </cell>
          <cell r="C126" t="str">
            <v>CH4-PDP</v>
          </cell>
          <cell r="E126">
            <v>0</v>
          </cell>
          <cell r="F126">
            <v>0</v>
          </cell>
          <cell r="G126">
            <v>0</v>
          </cell>
          <cell r="H126">
            <v>0</v>
          </cell>
          <cell r="I126">
            <v>0</v>
          </cell>
          <cell r="J126">
            <v>0</v>
          </cell>
          <cell r="K126">
            <v>49.166666666666664</v>
          </cell>
          <cell r="L126">
            <v>45.68333333333333</v>
          </cell>
          <cell r="M126">
            <v>43.449999999999996</v>
          </cell>
          <cell r="N126">
            <v>42.166666666666664</v>
          </cell>
          <cell r="O126">
            <v>40.88333333333334</v>
          </cell>
          <cell r="P126">
            <v>39.6</v>
          </cell>
          <cell r="Q126">
            <v>38.533333333333331</v>
          </cell>
          <cell r="R126">
            <v>37.35</v>
          </cell>
          <cell r="S126">
            <v>36.18333333333333</v>
          </cell>
          <cell r="T126">
            <v>35.216666666666661</v>
          </cell>
          <cell r="U126">
            <v>34.15</v>
          </cell>
          <cell r="V126">
            <v>33.083333333333329</v>
          </cell>
          <cell r="W126">
            <v>32.133333333333333</v>
          </cell>
          <cell r="X126">
            <v>31.166666666666664</v>
          </cell>
          <cell r="Y126">
            <v>30.216666666666665</v>
          </cell>
          <cell r="Z126">
            <v>29.35</v>
          </cell>
          <cell r="AA126">
            <v>28.5</v>
          </cell>
          <cell r="AB126">
            <v>27.650000000000002</v>
          </cell>
          <cell r="AC126">
            <v>26.799999999999997</v>
          </cell>
          <cell r="AD126">
            <v>26.15</v>
          </cell>
          <cell r="AE126">
            <v>25.416666666666668</v>
          </cell>
          <cell r="AF126">
            <v>24.883333333333333</v>
          </cell>
          <cell r="AG126">
            <v>24.450000000000003</v>
          </cell>
          <cell r="AH126">
            <v>23.93333333333333</v>
          </cell>
          <cell r="AI126">
            <v>23.5</v>
          </cell>
          <cell r="AJ126">
            <v>23.083333333333336</v>
          </cell>
          <cell r="AK126">
            <v>22.866666666666667</v>
          </cell>
          <cell r="AL126">
            <v>22.65</v>
          </cell>
          <cell r="AM126">
            <v>22.333333333333332</v>
          </cell>
          <cell r="AN126">
            <v>22.133333333333333</v>
          </cell>
          <cell r="AO126">
            <v>22.016666666666666</v>
          </cell>
          <cell r="AP126">
            <v>21.799999999999997</v>
          </cell>
          <cell r="AQ126">
            <v>21.583333333333332</v>
          </cell>
          <cell r="AR126">
            <v>21.483333333333331</v>
          </cell>
          <cell r="AS126">
            <v>21.266666666666666</v>
          </cell>
          <cell r="AT126">
            <v>21.15</v>
          </cell>
          <cell r="AU126">
            <v>20.833333333333332</v>
          </cell>
          <cell r="AV126">
            <v>20.633333333333333</v>
          </cell>
          <cell r="AW126">
            <v>20.516666666666666</v>
          </cell>
          <cell r="AX126">
            <v>20.3</v>
          </cell>
          <cell r="AY126">
            <v>20.200000000000003</v>
          </cell>
          <cell r="AZ126">
            <v>19.983333333333334</v>
          </cell>
          <cell r="BA126">
            <v>19.866666666666667</v>
          </cell>
          <cell r="BB126">
            <v>19.666666666666668</v>
          </cell>
          <cell r="BC126">
            <v>19.45</v>
          </cell>
          <cell r="BD126">
            <v>19.233333333333334</v>
          </cell>
          <cell r="BE126">
            <v>19.133333333333333</v>
          </cell>
          <cell r="BF126">
            <v>18.916666666666664</v>
          </cell>
          <cell r="BG126">
            <v>18.799999999999997</v>
          </cell>
          <cell r="BH126">
            <v>18.599999999999998</v>
          </cell>
          <cell r="BI126">
            <v>18.483333333333334</v>
          </cell>
          <cell r="BJ126">
            <v>18.266666666666666</v>
          </cell>
          <cell r="BK126">
            <v>18.166666666666668</v>
          </cell>
          <cell r="BL126">
            <v>18.049999999999997</v>
          </cell>
        </row>
        <row r="127">
          <cell r="B127">
            <v>8</v>
          </cell>
          <cell r="C127" t="str">
            <v>CH4-PDNP</v>
          </cell>
          <cell r="E127">
            <v>0</v>
          </cell>
          <cell r="F127">
            <v>0</v>
          </cell>
          <cell r="G127">
            <v>0</v>
          </cell>
          <cell r="H127">
            <v>0</v>
          </cell>
          <cell r="I127">
            <v>0</v>
          </cell>
          <cell r="J127">
            <v>0</v>
          </cell>
          <cell r="K127">
            <v>19.383333333333333</v>
          </cell>
          <cell r="L127">
            <v>16.55</v>
          </cell>
          <cell r="M127">
            <v>14.133333333333333</v>
          </cell>
          <cell r="N127">
            <v>12.05</v>
          </cell>
          <cell r="O127">
            <v>10.3</v>
          </cell>
          <cell r="P127">
            <v>9.0833333333333339</v>
          </cell>
          <cell r="Q127">
            <v>8.4333333333333336</v>
          </cell>
          <cell r="R127">
            <v>8.2166666666666668</v>
          </cell>
          <cell r="S127">
            <v>7.7833333333333341</v>
          </cell>
          <cell r="T127">
            <v>7.5666666666666673</v>
          </cell>
          <cell r="U127">
            <v>7.2333333333333334</v>
          </cell>
          <cell r="V127">
            <v>7.0166666666666666</v>
          </cell>
          <cell r="W127">
            <v>6.6833333333333327</v>
          </cell>
          <cell r="X127">
            <v>6.4666666666666659</v>
          </cell>
          <cell r="Y127">
            <v>6.2499999999999991</v>
          </cell>
          <cell r="Z127">
            <v>6.0333333333333332</v>
          </cell>
          <cell r="AA127">
            <v>5.8</v>
          </cell>
          <cell r="AB127">
            <v>5.583333333333333</v>
          </cell>
          <cell r="AC127">
            <v>5.3666666666666671</v>
          </cell>
          <cell r="AD127">
            <v>5.25</v>
          </cell>
          <cell r="AE127">
            <v>5.0333333333333332</v>
          </cell>
          <cell r="AF127">
            <v>4.916666666666667</v>
          </cell>
          <cell r="AG127">
            <v>4.6000000000000005</v>
          </cell>
          <cell r="AH127">
            <v>4.4833333333333343</v>
          </cell>
          <cell r="AI127">
            <v>4.2833333333333332</v>
          </cell>
          <cell r="AJ127">
            <v>4.166666666666667</v>
          </cell>
          <cell r="AK127">
            <v>4.05</v>
          </cell>
          <cell r="AL127">
            <v>3.9333333333333336</v>
          </cell>
          <cell r="AM127">
            <v>3.7166666666666663</v>
          </cell>
          <cell r="AN127">
            <v>3.6166666666666663</v>
          </cell>
          <cell r="AO127">
            <v>3.5166666666666666</v>
          </cell>
          <cell r="AP127">
            <v>3.5166666666666666</v>
          </cell>
          <cell r="AQ127">
            <v>3.4999999999999996</v>
          </cell>
          <cell r="AR127">
            <v>3.4999999999999996</v>
          </cell>
          <cell r="AS127">
            <v>3.3999999999999995</v>
          </cell>
          <cell r="AT127">
            <v>3.3999999999999995</v>
          </cell>
          <cell r="AU127">
            <v>3.3999999999999995</v>
          </cell>
          <cell r="AV127">
            <v>3.3999999999999995</v>
          </cell>
          <cell r="AW127">
            <v>3.3999999999999995</v>
          </cell>
          <cell r="AX127">
            <v>3.3</v>
          </cell>
          <cell r="AY127">
            <v>3.2833333333333332</v>
          </cell>
          <cell r="AZ127">
            <v>3.2833333333333332</v>
          </cell>
          <cell r="BA127">
            <v>3.2833333333333332</v>
          </cell>
          <cell r="BB127">
            <v>3.2833333333333332</v>
          </cell>
          <cell r="BC127">
            <v>3.1833333333333331</v>
          </cell>
          <cell r="BD127">
            <v>3.1833333333333331</v>
          </cell>
          <cell r="BE127">
            <v>3.1833333333333331</v>
          </cell>
          <cell r="BF127">
            <v>3.1833333333333331</v>
          </cell>
          <cell r="BG127">
            <v>3.1666666666666665</v>
          </cell>
          <cell r="BH127">
            <v>3.1666666666666665</v>
          </cell>
          <cell r="BI127">
            <v>3.0666666666666664</v>
          </cell>
          <cell r="BJ127">
            <v>3.0666666666666664</v>
          </cell>
          <cell r="BK127">
            <v>3.0666666666666664</v>
          </cell>
          <cell r="BL127">
            <v>3.0666666666666664</v>
          </cell>
        </row>
        <row r="128">
          <cell r="B128">
            <v>9</v>
          </cell>
          <cell r="C128" t="str">
            <v>Utica_BOG</v>
          </cell>
          <cell r="E128">
            <v>0</v>
          </cell>
          <cell r="F128">
            <v>0</v>
          </cell>
          <cell r="G128">
            <v>0</v>
          </cell>
          <cell r="H128">
            <v>0</v>
          </cell>
          <cell r="I128">
            <v>0</v>
          </cell>
          <cell r="J128">
            <v>0</v>
          </cell>
          <cell r="K128">
            <v>0</v>
          </cell>
          <cell r="L128">
            <v>0</v>
          </cell>
          <cell r="M128">
            <v>0</v>
          </cell>
          <cell r="N128">
            <v>0</v>
          </cell>
          <cell r="O128">
            <v>0</v>
          </cell>
          <cell r="P128">
            <v>0</v>
          </cell>
          <cell r="Q128">
            <v>0</v>
          </cell>
          <cell r="R128">
            <v>11.104275486828611</v>
          </cell>
          <cell r="S128">
            <v>20.209701913234454</v>
          </cell>
          <cell r="T128">
            <v>16.844268528588863</v>
          </cell>
          <cell r="U128">
            <v>25.585730996148683</v>
          </cell>
          <cell r="V128">
            <v>32.934939048404949</v>
          </cell>
          <cell r="W128">
            <v>39.314024492844645</v>
          </cell>
          <cell r="X128">
            <v>44.970932396415193</v>
          </cell>
          <cell r="Y128">
            <v>50.065542589186599</v>
          </cell>
          <cell r="Z128">
            <v>54.707874094790647</v>
          </cell>
          <cell r="AA128">
            <v>58.977342075841271</v>
          </cell>
          <cell r="AB128">
            <v>62.93340334778442</v>
          </cell>
          <cell r="AC128">
            <v>66.621876487181595</v>
          </cell>
          <cell r="AD128">
            <v>70.07890691498514</v>
          </cell>
          <cell r="AE128">
            <v>73.333564323690794</v>
          </cell>
          <cell r="AF128">
            <v>76.409614289391058</v>
          </cell>
          <cell r="AG128">
            <v>79.326757602871709</v>
          </cell>
          <cell r="AH128">
            <v>82.101523030132526</v>
          </cell>
          <cell r="AI128">
            <v>84.747925863377887</v>
          </cell>
          <cell r="AJ128">
            <v>87.277960089272554</v>
          </cell>
          <cell r="AK128">
            <v>89.701976344611609</v>
          </cell>
          <cell r="AL128">
            <v>92.028972444619242</v>
          </cell>
          <cell r="AM128">
            <v>94.266822601450087</v>
          </cell>
          <cell r="AN128">
            <v>96.422460597395826</v>
          </cell>
          <cell r="AO128">
            <v>98.502024153980514</v>
          </cell>
          <cell r="AP128">
            <v>100.51097528987783</v>
          </cell>
          <cell r="AQ128">
            <v>102.45419646726631</v>
          </cell>
          <cell r="AR128">
            <v>104.33607099415283</v>
          </cell>
          <cell r="AS128">
            <v>106.1605495105774</v>
          </cell>
          <cell r="AT128">
            <v>107.93120572032369</v>
          </cell>
          <cell r="AU128">
            <v>109.65128351780648</v>
          </cell>
          <cell r="AV128">
            <v>111.32373687452187</v>
          </cell>
          <cell r="AW128">
            <v>112.95126356623838</v>
          </cell>
          <cell r="AX128">
            <v>114.53633421682331</v>
          </cell>
          <cell r="AY128">
            <v>127.18549339683427</v>
          </cell>
          <cell r="AZ128">
            <v>126.69342927100472</v>
          </cell>
          <cell r="BA128">
            <v>126.79745809512632</v>
          </cell>
          <cell r="BB128">
            <v>127.23745280945282</v>
          </cell>
          <cell r="BC128">
            <v>127.88094772375892</v>
          </cell>
          <cell r="BD128">
            <v>128.65345935799991</v>
          </cell>
          <cell r="BE128">
            <v>129.51001958111695</v>
          </cell>
          <cell r="BF128">
            <v>130.42199206287813</v>
          </cell>
          <cell r="BG128">
            <v>131.37037810439705</v>
          </cell>
          <cell r="BH128">
            <v>132.34216294307424</v>
          </cell>
          <cell r="BI128">
            <v>133.32820001047489</v>
          </cell>
          <cell r="BJ128">
            <v>134.32193330914887</v>
          </cell>
          <cell r="BK128">
            <v>135.3185880246271</v>
          </cell>
          <cell r="BL128">
            <v>136.31464567678776</v>
          </cell>
        </row>
        <row r="129">
          <cell r="B129">
            <v>10</v>
          </cell>
          <cell r="C129" t="str">
            <v>Utica_BONCL</v>
          </cell>
          <cell r="E129">
            <v>0</v>
          </cell>
          <cell r="F129">
            <v>0</v>
          </cell>
          <cell r="G129">
            <v>0</v>
          </cell>
          <cell r="H129">
            <v>0</v>
          </cell>
          <cell r="I129">
            <v>0</v>
          </cell>
          <cell r="J129">
            <v>0</v>
          </cell>
          <cell r="K129">
            <v>0</v>
          </cell>
          <cell r="L129">
            <v>0</v>
          </cell>
          <cell r="M129">
            <v>0</v>
          </cell>
          <cell r="N129">
            <v>0</v>
          </cell>
          <cell r="O129">
            <v>11.172399876318359</v>
          </cell>
          <cell r="P129">
            <v>20.333687814542643</v>
          </cell>
          <cell r="Q129">
            <v>16.947607599316402</v>
          </cell>
          <cell r="R129">
            <v>25.742698670971677</v>
          </cell>
          <cell r="S129">
            <v>33.136993889192709</v>
          </cell>
          <cell r="T129">
            <v>39.555214827156568</v>
          </cell>
          <cell r="U129">
            <v>45.246827687190745</v>
          </cell>
          <cell r="V129">
            <v>50.372693157218414</v>
          </cell>
          <cell r="W129">
            <v>55.043505224206541</v>
          </cell>
          <cell r="X129">
            <v>59.339166260355626</v>
          </cell>
          <cell r="Y129">
            <v>63.319497846850581</v>
          </cell>
          <cell r="Z129">
            <v>67.030599655814612</v>
          </cell>
          <cell r="AA129">
            <v>70.508838859248868</v>
          </cell>
          <cell r="AB129">
            <v>73.783463491320788</v>
          </cell>
          <cell r="AC129">
            <v>76.878384929203293</v>
          </cell>
          <cell r="AD129">
            <v>79.813424827429188</v>
          </cell>
          <cell r="AE129">
            <v>82.605213355470781</v>
          </cell>
          <cell r="AF129">
            <v>85.267851788920069</v>
          </cell>
          <cell r="AG129">
            <v>87.813407697182214</v>
          </cell>
          <cell r="AH129">
            <v>90.25229521789143</v>
          </cell>
          <cell r="AI129">
            <v>92.593567367592371</v>
          </cell>
          <cell r="AJ129">
            <v>94.845146666489669</v>
          </cell>
          <cell r="AK129">
            <v>97.014009435416654</v>
          </cell>
          <cell r="AL129">
            <v>99.1063310506307</v>
          </cell>
          <cell r="AM129">
            <v>101.12760704012247</v>
          </cell>
          <cell r="AN129">
            <v>103.08274981982625</v>
          </cell>
          <cell r="AO129">
            <v>104.97616958920896</v>
          </cell>
          <cell r="AP129">
            <v>106.81184122536621</v>
          </cell>
          <cell r="AQ129">
            <v>108.59336035664467</v>
          </cell>
          <cell r="AR129">
            <v>110.32399077865192</v>
          </cell>
          <cell r="AS129">
            <v>112.0067045854085</v>
          </cell>
          <cell r="AT129">
            <v>113.64421610345457</v>
          </cell>
          <cell r="AU129">
            <v>115.23901111385904</v>
          </cell>
          <cell r="AV129">
            <v>127.96577249742835</v>
          </cell>
          <cell r="AW129">
            <v>127.47068957328082</v>
          </cell>
          <cell r="AX129">
            <v>127.57535661104733</v>
          </cell>
          <cell r="AY129">
            <v>128.01805067944946</v>
          </cell>
          <cell r="AZ129">
            <v>128.66549341531572</v>
          </cell>
          <cell r="BA129">
            <v>129.4427443847361</v>
          </cell>
          <cell r="BB129">
            <v>130.30455957854713</v>
          </cell>
          <cell r="BC129">
            <v>131.2221269835093</v>
          </cell>
          <cell r="BD129">
            <v>132.17633134430133</v>
          </cell>
          <cell r="BE129">
            <v>133.15407805315448</v>
          </cell>
          <cell r="BF129">
            <v>134.14616442771708</v>
          </cell>
          <cell r="BG129">
            <v>135.1459942496958</v>
          </cell>
          <cell r="BH129">
            <v>136.14876341128129</v>
          </cell>
          <cell r="BI129">
            <v>137.15093184658403</v>
          </cell>
          <cell r="BJ129">
            <v>138.1498690307383</v>
          </cell>
          <cell r="BK129">
            <v>139.14360891986078</v>
          </cell>
          <cell r="BL129">
            <v>140.13068061046545</v>
          </cell>
        </row>
        <row r="130">
          <cell r="B130">
            <v>11</v>
          </cell>
          <cell r="C130" t="str">
            <v>Utica_BOR</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9.9325359876049788</v>
          </cell>
          <cell r="AH130">
            <v>18.077144410733641</v>
          </cell>
          <cell r="AI130">
            <v>24.999372499680174</v>
          </cell>
          <cell r="AJ130">
            <v>31.030495412321773</v>
          </cell>
          <cell r="AK130">
            <v>36.381823875801999</v>
          </cell>
          <cell r="AL130">
            <v>41.196673655321042</v>
          </cell>
          <cell r="AM130">
            <v>45.576861858555901</v>
          </cell>
          <cell r="AN130">
            <v>49.597402598558347</v>
          </cell>
          <cell r="AO130">
            <v>53.315206872072139</v>
          </cell>
          <cell r="AP130">
            <v>56.774506842196658</v>
          </cell>
          <cell r="AQ130">
            <v>60.010382237360233</v>
          </cell>
          <cell r="AR130">
            <v>63.051137956818238</v>
          </cell>
          <cell r="AS130">
            <v>65.919952868812857</v>
          </cell>
          <cell r="AT130">
            <v>68.636054359912706</v>
          </cell>
          <cell r="AU130">
            <v>71.215574196615606</v>
          </cell>
          <cell r="AV130">
            <v>73.672182831582646</v>
          </cell>
          <cell r="AW130">
            <v>76.017569271017763</v>
          </cell>
          <cell r="AX130">
            <v>78.261808579019174</v>
          </cell>
          <cell r="AY130">
            <v>90.346183660266703</v>
          </cell>
          <cell r="AZ130">
            <v>100.55787544293365</v>
          </cell>
          <cell r="BA130">
            <v>109.46915136280425</v>
          </cell>
          <cell r="BB130">
            <v>117.4172274546295</v>
          </cell>
          <cell r="BC130">
            <v>124.61869229016358</v>
          </cell>
          <cell r="BD130">
            <v>131.22157236610201</v>
          </cell>
          <cell r="BE130">
            <v>137.33190741627965</v>
          </cell>
          <cell r="BF130">
            <v>143.02851169821355</v>
          </cell>
          <cell r="BG130">
            <v>148.37172887820196</v>
          </cell>
          <cell r="BH130">
            <v>153.40890240033792</v>
          </cell>
          <cell r="BI130">
            <v>158.17794111943735</v>
          </cell>
          <cell r="BJ130">
            <v>162.70973014009471</v>
          </cell>
          <cell r="BK130">
            <v>167.0298084400205</v>
          </cell>
          <cell r="BL130">
            <v>171.15956758723212</v>
          </cell>
        </row>
        <row r="131">
          <cell r="B131">
            <v>12</v>
          </cell>
          <cell r="C131" t="str">
            <v>Utica_TG</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32.758688976562496</v>
          </cell>
          <cell r="U131">
            <v>25.651705648958334</v>
          </cell>
          <cell r="V131">
            <v>21.167514268098955</v>
          </cell>
          <cell r="W131">
            <v>18.067231505989582</v>
          </cell>
          <cell r="X131">
            <v>48.54832565481771</v>
          </cell>
          <cell r="Y131">
            <v>72.45266727304687</v>
          </cell>
          <cell r="Z131">
            <v>92.235219678841133</v>
          </cell>
          <cell r="AA131">
            <v>109.17648998209634</v>
          </cell>
          <cell r="AB131">
            <v>124.03189680325521</v>
          </cell>
          <cell r="AC131">
            <v>137.28596845820312</v>
          </cell>
          <cell r="AD131">
            <v>149.26893929746092</v>
          </cell>
          <cell r="AE131">
            <v>160.21649975624999</v>
          </cell>
          <cell r="AF131">
            <v>170.30306309251301</v>
          </cell>
          <cell r="AG131">
            <v>179.66151840481771</v>
          </cell>
          <cell r="AH131">
            <v>188.39557212350263</v>
          </cell>
          <cell r="AI131">
            <v>196.58779850748698</v>
          </cell>
          <cell r="AJ131">
            <v>204.30507965292969</v>
          </cell>
          <cell r="AK131">
            <v>211.60238407698566</v>
          </cell>
          <cell r="AL131">
            <v>218.5254699671224</v>
          </cell>
          <cell r="AM131">
            <v>225.11285557945959</v>
          </cell>
          <cell r="AN131">
            <v>231.39728799169922</v>
          </cell>
          <cell r="AO131">
            <v>237.40685158190101</v>
          </cell>
          <cell r="AP131">
            <v>243.16582314007161</v>
          </cell>
          <cell r="AQ131">
            <v>248.69533914850257</v>
          </cell>
          <cell r="AR131">
            <v>254.01391940595704</v>
          </cell>
          <cell r="AS131">
            <v>291.89657502369795</v>
          </cell>
          <cell r="AT131">
            <v>322.4920978475912</v>
          </cell>
          <cell r="AU131">
            <v>348.43615832610681</v>
          </cell>
          <cell r="AV131">
            <v>371.12418599791664</v>
          </cell>
          <cell r="AW131">
            <v>391.38921742294917</v>
          </cell>
          <cell r="AX131">
            <v>409.77081497552081</v>
          </cell>
          <cell r="AY131">
            <v>426.63982607666014</v>
          </cell>
          <cell r="AZ131">
            <v>442.26292027177738</v>
          </cell>
          <cell r="BA131">
            <v>522.35619239345692</v>
          </cell>
          <cell r="BB131">
            <v>521.82333112613924</v>
          </cell>
          <cell r="BC131">
            <v>525.76097147180985</v>
          </cell>
          <cell r="BD131">
            <v>531.78726862477197</v>
          </cell>
          <cell r="BE131">
            <v>538.85795760859378</v>
          </cell>
          <cell r="BF131">
            <v>546.45278113385416</v>
          </cell>
          <cell r="BG131">
            <v>554.2902395534179</v>
          </cell>
          <cell r="BH131">
            <v>562.20940348968088</v>
          </cell>
          <cell r="BI131">
            <v>570.11497693559568</v>
          </cell>
          <cell r="BJ131">
            <v>577.94942104770507</v>
          </cell>
          <cell r="BK131">
            <v>585.67785567459316</v>
          </cell>
          <cell r="BL131">
            <v>593.27946323041999</v>
          </cell>
        </row>
        <row r="132">
          <cell r="B132">
            <v>13</v>
          </cell>
          <cell r="C132" t="str">
            <v>Utica_WGS</v>
          </cell>
          <cell r="E132">
            <v>0</v>
          </cell>
          <cell r="F132">
            <v>0</v>
          </cell>
          <cell r="G132">
            <v>0</v>
          </cell>
          <cell r="H132">
            <v>0</v>
          </cell>
          <cell r="I132">
            <v>0</v>
          </cell>
          <cell r="J132">
            <v>0</v>
          </cell>
          <cell r="K132">
            <v>0</v>
          </cell>
          <cell r="L132">
            <v>0</v>
          </cell>
          <cell r="M132">
            <v>0</v>
          </cell>
          <cell r="N132">
            <v>0</v>
          </cell>
          <cell r="O132">
            <v>0</v>
          </cell>
          <cell r="P132">
            <v>0</v>
          </cell>
          <cell r="Q132">
            <v>39.509805188320321</v>
          </cell>
          <cell r="R132">
            <v>30.938172390878911</v>
          </cell>
          <cell r="S132">
            <v>25.529849283867193</v>
          </cell>
          <cell r="T132">
            <v>21.790639655156255</v>
          </cell>
          <cell r="U132">
            <v>58.553469283710939</v>
          </cell>
          <cell r="V132">
            <v>87.384171345820334</v>
          </cell>
          <cell r="W132">
            <v>111.24363576779298</v>
          </cell>
          <cell r="X132">
            <v>131.67626941274415</v>
          </cell>
          <cell r="Y132">
            <v>149.5931727170215</v>
          </cell>
          <cell r="Z132">
            <v>165.57872671520511</v>
          </cell>
          <cell r="AA132">
            <v>180.03122418331057</v>
          </cell>
          <cell r="AB132">
            <v>193.23492638132817</v>
          </cell>
          <cell r="AC132">
            <v>205.40019368689457</v>
          </cell>
          <cell r="AD132">
            <v>216.68729811688479</v>
          </cell>
          <cell r="AE132">
            <v>227.22132088973149</v>
          </cell>
          <cell r="AF132">
            <v>237.10185304356446</v>
          </cell>
          <cell r="AG132">
            <v>246.40956069108404</v>
          </cell>
          <cell r="AH132">
            <v>255.21073905788091</v>
          </cell>
          <cell r="AI132">
            <v>263.56057809275399</v>
          </cell>
          <cell r="AJ132">
            <v>271.50553391159184</v>
          </cell>
          <cell r="AK132">
            <v>279.0851015606836</v>
          </cell>
          <cell r="AL132">
            <v>286.33315351482429</v>
          </cell>
          <cell r="AM132">
            <v>332.78877568516123</v>
          </cell>
          <cell r="AN132">
            <v>370.39602165921389</v>
          </cell>
          <cell r="AO132">
            <v>402.34053731603035</v>
          </cell>
          <cell r="AP132">
            <v>430.31112351218269</v>
          </cell>
          <cell r="AQ132">
            <v>455.31745712833003</v>
          </cell>
          <cell r="AR132">
            <v>478.0145777388135</v>
          </cell>
          <cell r="AS132">
            <v>498.85346505216802</v>
          </cell>
          <cell r="AT132">
            <v>518.15898056548838</v>
          </cell>
          <cell r="AU132">
            <v>536.17362307110352</v>
          </cell>
          <cell r="AV132">
            <v>553.08369930095216</v>
          </cell>
          <cell r="AW132">
            <v>569.03578686927244</v>
          </cell>
          <cell r="AX132">
            <v>584.14752256431893</v>
          </cell>
          <cell r="AY132">
            <v>677.53453943366458</v>
          </cell>
          <cell r="AZ132">
            <v>674.0938786960769</v>
          </cell>
          <cell r="BA132">
            <v>676.3817429901344</v>
          </cell>
          <cell r="BB132">
            <v>681.46631334094502</v>
          </cell>
          <cell r="BC132">
            <v>688.04228448492199</v>
          </cell>
          <cell r="BD132">
            <v>695.44605674320337</v>
          </cell>
          <cell r="BE132">
            <v>703.30923746758333</v>
          </cell>
          <cell r="BF132">
            <v>711.4143686692679</v>
          </cell>
          <cell r="BG132">
            <v>719.62737761902611</v>
          </cell>
          <cell r="BH132">
            <v>727.86303746435317</v>
          </cell>
          <cell r="BI132">
            <v>736.06608414738298</v>
          </cell>
          <cell r="BJ132">
            <v>744.20029018812761</v>
          </cell>
          <cell r="BK132">
            <v>752.24189876989772</v>
          </cell>
          <cell r="BL132">
            <v>760.17549616123563</v>
          </cell>
        </row>
        <row r="133">
          <cell r="B133">
            <v>14</v>
          </cell>
          <cell r="C133" t="str">
            <v>Woodbine_EN</v>
          </cell>
          <cell r="E133">
            <v>0</v>
          </cell>
          <cell r="F133">
            <v>0</v>
          </cell>
          <cell r="G133">
            <v>0</v>
          </cell>
          <cell r="H133">
            <v>0</v>
          </cell>
          <cell r="I133">
            <v>0</v>
          </cell>
          <cell r="J133">
            <v>0</v>
          </cell>
          <cell r="K133">
            <v>0</v>
          </cell>
          <cell r="L133">
            <v>8.7204458261718756</v>
          </cell>
          <cell r="M133">
            <v>16.340445893554687</v>
          </cell>
          <cell r="N133">
            <v>23.122223009277342</v>
          </cell>
          <cell r="O133">
            <v>29.242737553710931</v>
          </cell>
          <cell r="P133">
            <v>43.547760700195312</v>
          </cell>
          <cell r="Q133">
            <v>56.308558365234369</v>
          </cell>
          <cell r="R133">
            <v>67.857193573242171</v>
          </cell>
          <cell r="S133">
            <v>78.424877064941398</v>
          </cell>
          <cell r="T133">
            <v>88.179953858886691</v>
          </cell>
          <cell r="U133">
            <v>97.249298265624972</v>
          </cell>
          <cell r="V133">
            <v>105.73118965820309</v>
          </cell>
          <cell r="W133">
            <v>113.70348302026365</v>
          </cell>
          <cell r="X133">
            <v>121.22901382910155</v>
          </cell>
          <cell r="Y133">
            <v>119.63885805468749</v>
          </cell>
          <cell r="Z133">
            <v>118.79672747656248</v>
          </cell>
          <cell r="AA133">
            <v>118.47640920654294</v>
          </cell>
          <cell r="AB133">
            <v>118.53153868310545</v>
          </cell>
          <cell r="AC133">
            <v>118.86302472070309</v>
          </cell>
          <cell r="AD133">
            <v>119.40138816528319</v>
          </cell>
          <cell r="AE133">
            <v>120.0965357145996</v>
          </cell>
          <cell r="AF133">
            <v>120.91152565673826</v>
          </cell>
          <cell r="AG133">
            <v>121.8185998271484</v>
          </cell>
          <cell r="AH133">
            <v>122.79657190551752</v>
          </cell>
          <cell r="AI133">
            <v>123.82905834790036</v>
          </cell>
          <cell r="AJ133">
            <v>124.90324507617186</v>
          </cell>
          <cell r="AK133">
            <v>126.00901521508789</v>
          </cell>
          <cell r="AL133">
            <v>144.57920761645505</v>
          </cell>
          <cell r="AM133">
            <v>160.96558465930175</v>
          </cell>
          <cell r="AN133">
            <v>175.68738947229002</v>
          </cell>
          <cell r="AO133">
            <v>189.0943289041748</v>
          </cell>
          <cell r="AP133">
            <v>227.59496486279295</v>
          </cell>
          <cell r="AQ133">
            <v>209.58546899768064</v>
          </cell>
          <cell r="AR133">
            <v>212.35614850598139</v>
          </cell>
          <cell r="AS133">
            <v>215.32939780712883</v>
          </cell>
          <cell r="AT133">
            <v>235.86927995788562</v>
          </cell>
          <cell r="AU133">
            <v>236.83974615429679</v>
          </cell>
          <cell r="AV133">
            <v>238.37011138098134</v>
          </cell>
          <cell r="AW133">
            <v>240.26425705664053</v>
          </cell>
          <cell r="AX133">
            <v>242.4011125819091</v>
          </cell>
          <cell r="AY133">
            <v>244.70194809167461</v>
          </cell>
          <cell r="AZ133">
            <v>247.1135200356444</v>
          </cell>
          <cell r="BA133">
            <v>249.59873772387684</v>
          </cell>
          <cell r="BB133">
            <v>252.13114073364241</v>
          </cell>
          <cell r="BC133">
            <v>254.69151955603016</v>
          </cell>
          <cell r="BD133">
            <v>257.26572140954573</v>
          </cell>
          <cell r="BE133">
            <v>259.84320963623031</v>
          </cell>
          <cell r="BF133">
            <v>262.41608268200673</v>
          </cell>
          <cell r="BG133">
            <v>264.97838267504869</v>
          </cell>
          <cell r="BH133">
            <v>267.52561349584954</v>
          </cell>
          <cell r="BI133">
            <v>270.0543827116698</v>
          </cell>
          <cell r="BJ133">
            <v>272.5621454028319</v>
          </cell>
          <cell r="BK133">
            <v>275.04700900524892</v>
          </cell>
          <cell r="BL133">
            <v>277.50759123950183</v>
          </cell>
        </row>
        <row r="134">
          <cell r="B134">
            <v>15</v>
          </cell>
          <cell r="C134" t="str">
            <v>Woodbine_AMI</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8.7204458261718756</v>
          </cell>
          <cell r="AA134">
            <v>16.340445893554687</v>
          </cell>
          <cell r="AB134">
            <v>23.122223009277342</v>
          </cell>
          <cell r="AC134">
            <v>29.242737553710931</v>
          </cell>
          <cell r="AD134">
            <v>34.827314874023436</v>
          </cell>
          <cell r="AE134">
            <v>39.968112471679675</v>
          </cell>
          <cell r="AF134">
            <v>53.455416390136712</v>
          </cell>
          <cell r="AG134">
            <v>65.522585404785147</v>
          </cell>
          <cell r="AH134">
            <v>76.47486199414061</v>
          </cell>
          <cell r="AI134">
            <v>86.523923347656236</v>
          </cell>
          <cell r="AJ134">
            <v>95.8235339682617</v>
          </cell>
          <cell r="AK134">
            <v>104.48945598071286</v>
          </cell>
          <cell r="AL134">
            <v>103.89089958203121</v>
          </cell>
          <cell r="AM134">
            <v>103.91981170458982</v>
          </cell>
          <cell r="AN134">
            <v>104.37137025146482</v>
          </cell>
          <cell r="AO134">
            <v>105.11573694702147</v>
          </cell>
          <cell r="AP134">
            <v>106.06680561279296</v>
          </cell>
          <cell r="AQ134">
            <v>107.165452545166</v>
          </cell>
          <cell r="AR134">
            <v>125.81084229370116</v>
          </cell>
          <cell r="AS134">
            <v>142.33108793457029</v>
          </cell>
          <cell r="AT134">
            <v>157.22852508496089</v>
          </cell>
          <cell r="AU134">
            <v>170.84059532446287</v>
          </cell>
          <cell r="AV134">
            <v>183.40552338476556</v>
          </cell>
          <cell r="AW134">
            <v>195.09816281249994</v>
          </cell>
          <cell r="AX134">
            <v>214.77138328076165</v>
          </cell>
          <cell r="AY134">
            <v>232.7071971560058</v>
          </cell>
          <cell r="AZ134">
            <v>249.2495331911621</v>
          </cell>
          <cell r="BA134">
            <v>264.64142501672359</v>
          </cell>
          <cell r="BB134">
            <v>279.06247035900867</v>
          </cell>
          <cell r="BC134">
            <v>292.65002028649883</v>
          </cell>
          <cell r="BD134">
            <v>305.51199513256819</v>
          </cell>
          <cell r="BE134">
            <v>317.73507128247053</v>
          </cell>
          <cell r="BF134">
            <v>364.27192205883779</v>
          </cell>
          <cell r="BG134">
            <v>371.01606718383778</v>
          </cell>
          <cell r="BH134">
            <v>378.34949224487281</v>
          </cell>
          <cell r="BI134">
            <v>385.97328934387195</v>
          </cell>
          <cell r="BJ134">
            <v>393.71712841052226</v>
          </cell>
          <cell r="BK134">
            <v>401.47972321301256</v>
          </cell>
          <cell r="BL134">
            <v>409.19921786596677</v>
          </cell>
        </row>
        <row r="135">
          <cell r="B135">
            <v>16</v>
          </cell>
          <cell r="C135" t="str">
            <v>Wilcox</v>
          </cell>
          <cell r="E135">
            <v>0</v>
          </cell>
          <cell r="F135">
            <v>0</v>
          </cell>
          <cell r="G135">
            <v>0</v>
          </cell>
          <cell r="H135">
            <v>0</v>
          </cell>
          <cell r="I135">
            <v>0</v>
          </cell>
          <cell r="J135">
            <v>0</v>
          </cell>
          <cell r="K135">
            <v>0</v>
          </cell>
          <cell r="L135">
            <v>0</v>
          </cell>
          <cell r="M135">
            <v>0</v>
          </cell>
          <cell r="N135">
            <v>0</v>
          </cell>
          <cell r="O135">
            <v>14.683398212890625</v>
          </cell>
          <cell r="P135">
            <v>26.72367952758789</v>
          </cell>
          <cell r="Q135">
            <v>36.956899831054685</v>
          </cell>
          <cell r="R135">
            <v>45.872788366455083</v>
          </cell>
          <cell r="S135">
            <v>53.783727318115226</v>
          </cell>
          <cell r="T135">
            <v>60.901582807250975</v>
          </cell>
          <cell r="U135">
            <v>67.37687242504883</v>
          </cell>
          <cell r="V135">
            <v>73.320490226196284</v>
          </cell>
          <cell r="W135">
            <v>78.816568945068354</v>
          </cell>
          <cell r="X135">
            <v>83.930497471313473</v>
          </cell>
          <cell r="Y135">
            <v>88.714134570556638</v>
          </cell>
          <cell r="Z135">
            <v>93.209323559692365</v>
          </cell>
          <cell r="AA135">
            <v>97.450330007690425</v>
          </cell>
          <cell r="AB135">
            <v>101.46557840014647</v>
          </cell>
          <cell r="AC135">
            <v>105.27891648834228</v>
          </cell>
          <cell r="AD135">
            <v>108.91055347882079</v>
          </cell>
          <cell r="AE135">
            <v>112.37776906536864</v>
          </cell>
          <cell r="AF135">
            <v>130.37885562322998</v>
          </cell>
          <cell r="AG135">
            <v>145.60022903674317</v>
          </cell>
          <cell r="AH135">
            <v>158.88924569799804</v>
          </cell>
          <cell r="AI135">
            <v>170.74556980621338</v>
          </cell>
          <cell r="AJ135">
            <v>181.49036577746585</v>
          </cell>
          <cell r="AK135">
            <v>191.34330200769045</v>
          </cell>
          <cell r="AL135">
            <v>200.46186011877444</v>
          </cell>
          <cell r="AM135">
            <v>208.96317670672607</v>
          </cell>
          <cell r="AN135">
            <v>216.93700223913575</v>
          </cell>
          <cell r="AO135">
            <v>224.45380002368168</v>
          </cell>
          <cell r="AP135">
            <v>231.57002829821778</v>
          </cell>
          <cell r="AQ135">
            <v>238.33171261724857</v>
          </cell>
          <cell r="AR135">
            <v>259.46033140533444</v>
          </cell>
          <cell r="AS135">
            <v>277.66128273083496</v>
          </cell>
          <cell r="AT135">
            <v>293.79766983660886</v>
          </cell>
          <cell r="AU135">
            <v>308.3823726870117</v>
          </cell>
          <cell r="AV135">
            <v>321.74776379116815</v>
          </cell>
          <cell r="AW135">
            <v>378.17330171716316</v>
          </cell>
          <cell r="AX135">
            <v>381.79501226922611</v>
          </cell>
          <cell r="AY135">
            <v>387.22495227539071</v>
          </cell>
          <cell r="AZ135">
            <v>393.52020626940924</v>
          </cell>
          <cell r="BA135">
            <v>400.22476299374387</v>
          </cell>
          <cell r="BB135">
            <v>407.09846856582635</v>
          </cell>
          <cell r="BC135">
            <v>414.00770370315547</v>
          </cell>
          <cell r="BD135">
            <v>420.87562036901846</v>
          </cell>
          <cell r="BE135">
            <v>427.65739567953483</v>
          </cell>
          <cell r="BF135">
            <v>434.32705138467401</v>
          </cell>
          <cell r="BG135">
            <v>440.87005644546502</v>
          </cell>
          <cell r="BH135">
            <v>447.27900287533566</v>
          </cell>
          <cell r="BI135">
            <v>453.55097450503536</v>
          </cell>
          <cell r="BJ135">
            <v>459.68591274194341</v>
          </cell>
          <cell r="BK135">
            <v>465.68557419479373</v>
          </cell>
          <cell r="BL135">
            <v>471.55285228817752</v>
          </cell>
        </row>
        <row r="136">
          <cell r="B136">
            <v>17</v>
          </cell>
          <cell r="C136" t="str">
            <v>Mississippian</v>
          </cell>
          <cell r="E136">
            <v>0</v>
          </cell>
          <cell r="F136">
            <v>0</v>
          </cell>
          <cell r="G136">
            <v>0</v>
          </cell>
          <cell r="H136">
            <v>0</v>
          </cell>
          <cell r="I136">
            <v>0</v>
          </cell>
          <cell r="J136">
            <v>0</v>
          </cell>
          <cell r="K136">
            <v>7.1436571028645828</v>
          </cell>
          <cell r="L136">
            <v>12.872170909505208</v>
          </cell>
          <cell r="M136">
            <v>17.670311478922525</v>
          </cell>
          <cell r="N136">
            <v>21.807857429361977</v>
          </cell>
          <cell r="O136">
            <v>25.450940328369143</v>
          </cell>
          <cell r="P136">
            <v>28.709369227213539</v>
          </cell>
          <cell r="Q136">
            <v>31.659632751057941</v>
          </cell>
          <cell r="R136">
            <v>34.357212140299474</v>
          </cell>
          <cell r="S136">
            <v>36.843670369893388</v>
          </cell>
          <cell r="T136">
            <v>46.294630665568029</v>
          </cell>
          <cell r="U136">
            <v>54.176421959615077</v>
          </cell>
          <cell r="V136">
            <v>60.993938337036134</v>
          </cell>
          <cell r="W136">
            <v>67.033330986307789</v>
          </cell>
          <cell r="X136">
            <v>72.47423618166097</v>
          </cell>
          <cell r="Y136">
            <v>77.437736698404962</v>
          </cell>
          <cell r="Z136">
            <v>82.009832707356765</v>
          </cell>
          <cell r="AA136">
            <v>86.25410598695882</v>
          </cell>
          <cell r="AB136">
            <v>90.21907684344481</v>
          </cell>
          <cell r="AC136">
            <v>93.942732440877251</v>
          </cell>
          <cell r="AD136">
            <v>97.455448469665498</v>
          </cell>
          <cell r="AE136">
            <v>100.7819491145833</v>
          </cell>
          <cell r="AF136">
            <v>111.08632051030474</v>
          </cell>
          <cell r="AG136">
            <v>119.8268628431498</v>
          </cell>
          <cell r="AH136">
            <v>127.50282266544593</v>
          </cell>
          <cell r="AI136">
            <v>134.39635562023923</v>
          </cell>
          <cell r="AJ136">
            <v>140.68426798776244</v>
          </cell>
          <cell r="AK136">
            <v>146.4856475250854</v>
          </cell>
          <cell r="AL136">
            <v>151.88510469625851</v>
          </cell>
          <cell r="AM136">
            <v>156.94527459827674</v>
          </cell>
          <cell r="AN136">
            <v>161.71405781954954</v>
          </cell>
          <cell r="AO136">
            <v>166.22906397624715</v>
          </cell>
          <cell r="AP136">
            <v>191.95144330893962</v>
          </cell>
          <cell r="AQ136">
            <v>170.36751382435097</v>
          </cell>
          <cell r="AR136">
            <v>175.73582639095054</v>
          </cell>
          <cell r="AS136">
            <v>180.29790806607059</v>
          </cell>
          <cell r="AT136">
            <v>205.83340695802815</v>
          </cell>
          <cell r="AU136">
            <v>205.38950805159504</v>
          </cell>
          <cell r="AV136">
            <v>206.17683896169029</v>
          </cell>
          <cell r="AW136">
            <v>207.59689816370644</v>
          </cell>
          <cell r="AX136">
            <v>209.36840161807245</v>
          </cell>
          <cell r="AY136">
            <v>211.34277563199868</v>
          </cell>
          <cell r="AZ136">
            <v>213.43495624001054</v>
          </cell>
          <cell r="BA136">
            <v>215.59333964933262</v>
          </cell>
          <cell r="BB136">
            <v>217.78526101226805</v>
          </cell>
          <cell r="BC136">
            <v>219.98939390767413</v>
          </cell>
          <cell r="BD136">
            <v>222.19150408461502</v>
          </cell>
          <cell r="BE136">
            <v>224.38195560521439</v>
          </cell>
          <cell r="BF136">
            <v>226.5541767809041</v>
          </cell>
          <cell r="BG136">
            <v>228.70369235061636</v>
          </cell>
          <cell r="BH136">
            <v>230.82748518598427</v>
          </cell>
          <cell r="BI136">
            <v>232.92356825031536</v>
          </cell>
          <cell r="BJ136">
            <v>234.99069379230752</v>
          </cell>
          <cell r="BK136">
            <v>237.02814677436317</v>
          </cell>
          <cell r="BL136">
            <v>238.92860400560457</v>
          </cell>
        </row>
        <row r="137">
          <cell r="B137">
            <v>18</v>
          </cell>
          <cell r="C137" t="str">
            <v>LRSP1</v>
          </cell>
          <cell r="E137">
            <v>0</v>
          </cell>
          <cell r="F137">
            <v>0</v>
          </cell>
          <cell r="G137">
            <v>0</v>
          </cell>
          <cell r="H137">
            <v>0</v>
          </cell>
          <cell r="I137">
            <v>0</v>
          </cell>
          <cell r="J137">
            <v>0</v>
          </cell>
          <cell r="K137">
            <v>0</v>
          </cell>
          <cell r="L137">
            <v>39.451552296110179</v>
          </cell>
          <cell r="M137">
            <v>71.368173820735109</v>
          </cell>
          <cell r="N137">
            <v>57.390404538225717</v>
          </cell>
          <cell r="O137">
            <v>47.93963732249523</v>
          </cell>
          <cell r="P137">
            <v>42.05590999012189</v>
          </cell>
          <cell r="Q137">
            <v>75.902541702693611</v>
          </cell>
          <cell r="R137">
            <v>103.93622801579562</v>
          </cell>
          <cell r="S137">
            <v>126.39775045403245</v>
          </cell>
          <cell r="T137">
            <v>146.30882194639739</v>
          </cell>
          <cell r="U137">
            <v>164.21016679675827</v>
          </cell>
          <cell r="V137">
            <v>178.17046563768181</v>
          </cell>
          <cell r="W137">
            <v>192.36499746826263</v>
          </cell>
          <cell r="X137">
            <v>205.64878050213983</v>
          </cell>
          <cell r="Y137">
            <v>217.60141420051826</v>
          </cell>
          <cell r="Z137">
            <v>228.73369118437463</v>
          </cell>
          <cell r="AA137">
            <v>238.038348428294</v>
          </cell>
          <cell r="AB137">
            <v>287.56973531535704</v>
          </cell>
          <cell r="AC137">
            <v>328.15068334664062</v>
          </cell>
          <cell r="AD137">
            <v>362.37674470207492</v>
          </cell>
          <cell r="AE137">
            <v>392.88808901000289</v>
          </cell>
          <cell r="AF137">
            <v>420.39806314020234</v>
          </cell>
          <cell r="AG137">
            <v>445.04157434328619</v>
          </cell>
          <cell r="AH137">
            <v>467.12563018654237</v>
          </cell>
          <cell r="AI137">
            <v>487.92901538239329</v>
          </cell>
          <cell r="AJ137">
            <v>507.95024127091921</v>
          </cell>
          <cell r="AK137">
            <v>526.53023545755218</v>
          </cell>
          <cell r="AL137">
            <v>542.98025391834221</v>
          </cell>
          <cell r="AM137">
            <v>558.99661045983771</v>
          </cell>
          <cell r="AN137">
            <v>574.64990214049794</v>
          </cell>
          <cell r="AO137">
            <v>589.3461986784971</v>
          </cell>
          <cell r="AP137">
            <v>682.3408125801318</v>
          </cell>
          <cell r="AQ137">
            <v>601.96875467022016</v>
          </cell>
          <cell r="AR137">
            <v>617.36271118977299</v>
          </cell>
          <cell r="AS137">
            <v>636.83612411745889</v>
          </cell>
          <cell r="AT137">
            <v>727.64556227846083</v>
          </cell>
          <cell r="AU137">
            <v>724.45109762524658</v>
          </cell>
          <cell r="AV137">
            <v>726.26347432196224</v>
          </cell>
          <cell r="AW137">
            <v>729.86956894883212</v>
          </cell>
          <cell r="AX137">
            <v>736.52823431730224</v>
          </cell>
          <cell r="AY137">
            <v>740.42820991903113</v>
          </cell>
          <cell r="AZ137">
            <v>746.30901820103804</v>
          </cell>
          <cell r="BA137">
            <v>756.73637421231956</v>
          </cell>
          <cell r="BB137">
            <v>761.98238720836935</v>
          </cell>
          <cell r="BC137">
            <v>770.59229560197821</v>
          </cell>
          <cell r="BD137">
            <v>774.71414253669013</v>
          </cell>
          <cell r="BE137">
            <v>785.52947847999349</v>
          </cell>
          <cell r="BF137">
            <v>791.35937606797847</v>
          </cell>
          <cell r="BG137">
            <v>798.71432856244041</v>
          </cell>
          <cell r="BH137">
            <v>806.400772702734</v>
          </cell>
          <cell r="BI137">
            <v>813.20116154402433</v>
          </cell>
          <cell r="BJ137">
            <v>820.76660270920047</v>
          </cell>
          <cell r="BK137">
            <v>826.5775329973128</v>
          </cell>
          <cell r="BL137">
            <v>832.74096310809443</v>
          </cell>
        </row>
        <row r="138">
          <cell r="B138">
            <v>19</v>
          </cell>
          <cell r="C138" t="str">
            <v>LRSP2</v>
          </cell>
          <cell r="E138">
            <v>0</v>
          </cell>
          <cell r="F138">
            <v>0</v>
          </cell>
          <cell r="G138">
            <v>0</v>
          </cell>
          <cell r="H138">
            <v>0</v>
          </cell>
          <cell r="I138">
            <v>0</v>
          </cell>
          <cell r="J138">
            <v>0</v>
          </cell>
          <cell r="K138">
            <v>18.644213388671876</v>
          </cell>
          <cell r="L138">
            <v>33.93233383300781</v>
          </cell>
          <cell r="M138">
            <v>28.281729436035157</v>
          </cell>
          <cell r="N138">
            <v>24.314538688964845</v>
          </cell>
          <cell r="O138">
            <v>21.365826867675782</v>
          </cell>
          <cell r="P138">
            <v>19.082778701171875</v>
          </cell>
          <cell r="Q138">
            <v>17.259866154785154</v>
          </cell>
          <cell r="R138">
            <v>34.41309419189453</v>
          </cell>
          <cell r="S138">
            <v>48.457864089355475</v>
          </cell>
          <cell r="T138">
            <v>60.397976413574227</v>
          </cell>
          <cell r="U138">
            <v>70.814284852294932</v>
          </cell>
          <cell r="V138">
            <v>80.073539233398435</v>
          </cell>
          <cell r="W138">
            <v>88.422416776123043</v>
          </cell>
          <cell r="X138">
            <v>96.034997843017578</v>
          </cell>
          <cell r="Y138">
            <v>103.03886280883789</v>
          </cell>
          <cell r="Z138">
            <v>109.53040650146485</v>
          </cell>
          <cell r="AA138">
            <v>115.58431787841798</v>
          </cell>
          <cell r="AB138">
            <v>121.25969548828127</v>
          </cell>
          <cell r="AC138">
            <v>126.60414761352538</v>
          </cell>
          <cell r="AD138">
            <v>131.65661954467774</v>
          </cell>
          <cell r="AE138">
            <v>136.44939946777345</v>
          </cell>
          <cell r="AF138">
            <v>159.6537835095215</v>
          </cell>
          <cell r="AG138">
            <v>179.29241778503416</v>
          </cell>
          <cell r="AH138">
            <v>196.4465169732666</v>
          </cell>
          <cell r="AI138">
            <v>211.75484392211914</v>
          </cell>
          <cell r="AJ138">
            <v>225.62875522277835</v>
          </cell>
          <cell r="AK138">
            <v>238.35013310241703</v>
          </cell>
          <cell r="AL138">
            <v>250.12141825378421</v>
          </cell>
          <cell r="AM138">
            <v>261.09343773559573</v>
          </cell>
          <cell r="AN138">
            <v>271.38192806884774</v>
          </cell>
          <cell r="AO138">
            <v>281.07787885742187</v>
          </cell>
          <cell r="AP138">
            <v>327.54271017395018</v>
          </cell>
          <cell r="AQ138">
            <v>292.25852470947262</v>
          </cell>
          <cell r="AR138">
            <v>321.3316817193604</v>
          </cell>
          <cell r="AS138">
            <v>345.79997699829107</v>
          </cell>
          <cell r="AT138">
            <v>423.12185106384283</v>
          </cell>
          <cell r="AU138">
            <v>432.21074173522959</v>
          </cell>
          <cell r="AV138">
            <v>442.77438742736814</v>
          </cell>
          <cell r="AW138">
            <v>453.84033829528806</v>
          </cell>
          <cell r="AX138">
            <v>464.9766325933839</v>
          </cell>
          <cell r="AY138">
            <v>475.97904165588392</v>
          </cell>
          <cell r="AZ138">
            <v>486.74945185058607</v>
          </cell>
          <cell r="BA138">
            <v>497.24272408386241</v>
          </cell>
          <cell r="BB138">
            <v>507.44135270874028</v>
          </cell>
          <cell r="BC138">
            <v>517.34264929138192</v>
          </cell>
          <cell r="BD138">
            <v>526.95188085327152</v>
          </cell>
          <cell r="BE138">
            <v>536.27852666198726</v>
          </cell>
          <cell r="BF138">
            <v>545.33413181091316</v>
          </cell>
          <cell r="BG138">
            <v>554.13109593872082</v>
          </cell>
          <cell r="BH138">
            <v>562.68196947692877</v>
          </cell>
          <cell r="BI138">
            <v>570.9990499285891</v>
          </cell>
          <cell r="BJ138">
            <v>579.09416878906268</v>
          </cell>
          <cell r="BK138">
            <v>586.97856473999025</v>
          </cell>
          <cell r="BL138">
            <v>594.66285182006834</v>
          </cell>
        </row>
        <row r="139">
          <cell r="B139">
            <v>20</v>
          </cell>
          <cell r="C139" t="str">
            <v>LRSP3</v>
          </cell>
          <cell r="E139">
            <v>0</v>
          </cell>
          <cell r="F139">
            <v>0</v>
          </cell>
          <cell r="G139">
            <v>0</v>
          </cell>
          <cell r="H139">
            <v>0</v>
          </cell>
          <cell r="I139">
            <v>0</v>
          </cell>
          <cell r="J139">
            <v>0</v>
          </cell>
          <cell r="K139">
            <v>0</v>
          </cell>
          <cell r="L139">
            <v>0</v>
          </cell>
          <cell r="M139">
            <v>21.130108507161459</v>
          </cell>
          <cell r="N139">
            <v>38.456645010742186</v>
          </cell>
          <cell r="O139">
            <v>32.052626694173178</v>
          </cell>
          <cell r="P139">
            <v>27.556477180826818</v>
          </cell>
          <cell r="Q139">
            <v>24.214603783365881</v>
          </cell>
          <cell r="R139">
            <v>42.757257701822915</v>
          </cell>
          <cell r="S139">
            <v>58.017826652832028</v>
          </cell>
          <cell r="T139">
            <v>71.054133444986974</v>
          </cell>
          <cell r="U139">
            <v>82.475389815429693</v>
          </cell>
          <cell r="V139">
            <v>92.66564371874999</v>
          </cell>
          <cell r="W139">
            <v>101.88333869392903</v>
          </cell>
          <cell r="X139">
            <v>110.31119277327474</v>
          </cell>
          <cell r="Y139">
            <v>118.08347058992513</v>
          </cell>
          <cell r="Z139">
            <v>125.30193184594728</v>
          </cell>
          <cell r="AA139">
            <v>132.04568258406576</v>
          </cell>
          <cell r="AB139">
            <v>138.37752800935871</v>
          </cell>
          <cell r="AC139">
            <v>165.47834091585287</v>
          </cell>
          <cell r="AD139">
            <v>188.45610085750326</v>
          </cell>
          <cell r="AE139">
            <v>208.54857942529298</v>
          </cell>
          <cell r="AF139">
            <v>226.48966589567058</v>
          </cell>
          <cell r="AG139">
            <v>242.75366416585288</v>
          </cell>
          <cell r="AH139">
            <v>257.66670342146813</v>
          </cell>
          <cell r="AI139">
            <v>271.46374843412275</v>
          </cell>
          <cell r="AJ139">
            <v>284.32037444982916</v>
          </cell>
          <cell r="AK139">
            <v>296.37166813639328</v>
          </cell>
          <cell r="AL139">
            <v>307.72408725614417</v>
          </cell>
          <cell r="AM139">
            <v>318.46321641996258</v>
          </cell>
          <cell r="AN139">
            <v>328.65903249348963</v>
          </cell>
          <cell r="AO139">
            <v>359.49969156091316</v>
          </cell>
          <cell r="AP139">
            <v>386.10027104557304</v>
          </cell>
          <cell r="AQ139">
            <v>409.70530046040858</v>
          </cell>
          <cell r="AR139">
            <v>431.05502231860351</v>
          </cell>
          <cell r="AS139">
            <v>450.62966780367026</v>
          </cell>
          <cell r="AT139">
            <v>468.76087104170739</v>
          </cell>
          <cell r="AU139">
            <v>485.68870085648609</v>
          </cell>
          <cell r="AV139">
            <v>564.98378150105816</v>
          </cell>
          <cell r="AW139">
            <v>568.59420691931155</v>
          </cell>
          <cell r="AX139">
            <v>575.04090340523283</v>
          </cell>
          <cell r="AY139">
            <v>582.91806206473802</v>
          </cell>
          <cell r="AZ139">
            <v>591.53351252062998</v>
          </cell>
          <cell r="BA139">
            <v>621.64470340799983</v>
          </cell>
          <cell r="BB139">
            <v>648.10486697180181</v>
          </cell>
          <cell r="BC139">
            <v>671.99027940441908</v>
          </cell>
          <cell r="BD139">
            <v>693.92825693387886</v>
          </cell>
          <cell r="BE139">
            <v>714.32055440999375</v>
          </cell>
          <cell r="BF139">
            <v>733.44267594462099</v>
          </cell>
          <cell r="BG139">
            <v>751.49358749715179</v>
          </cell>
          <cell r="BH139">
            <v>768.6228742444664</v>
          </cell>
          <cell r="BI139">
            <v>784.94666276391627</v>
          </cell>
          <cell r="BJ139">
            <v>800.55746619360366</v>
          </cell>
          <cell r="BK139">
            <v>815.53058014343264</v>
          </cell>
          <cell r="BL139">
            <v>829.92838593770352</v>
          </cell>
        </row>
        <row r="140">
          <cell r="B140">
            <v>21</v>
          </cell>
          <cell r="C140" t="str">
            <v>LRSP4</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9.6646641750585935</v>
          </cell>
          <cell r="T140">
            <v>18.109730526181639</v>
          </cell>
          <cell r="U140">
            <v>25.625814473408198</v>
          </cell>
          <cell r="V140">
            <v>32.409036123427725</v>
          </cell>
          <cell r="W140">
            <v>38.598291059326165</v>
          </cell>
          <cell r="X140">
            <v>44.295715807294911</v>
          </cell>
          <cell r="Y140">
            <v>49.578711991713853</v>
          </cell>
          <cell r="Z140">
            <v>54.507404486396467</v>
          </cell>
          <cell r="AA140">
            <v>59.129471004184552</v>
          </cell>
          <cell r="AB140">
            <v>63.483386781694314</v>
          </cell>
          <cell r="AC140">
            <v>67.600670497456036</v>
          </cell>
          <cell r="AD140">
            <v>71.507482489650869</v>
          </cell>
          <cell r="AE140">
            <v>75.225784564431137</v>
          </cell>
          <cell r="AF140">
            <v>78.774201282700162</v>
          </cell>
          <cell r="AG140">
            <v>91.833334331608867</v>
          </cell>
          <cell r="AH140">
            <v>103.53267095996335</v>
          </cell>
          <cell r="AI140">
            <v>114.17477331684813</v>
          </cell>
          <cell r="AJ140">
            <v>123.96621178264157</v>
          </cell>
          <cell r="AK140">
            <v>133.05507790630367</v>
          </cell>
          <cell r="AL140">
            <v>141.55164469045161</v>
          </cell>
          <cell r="AM140">
            <v>149.54054893116941</v>
          </cell>
          <cell r="AN140">
            <v>157.08837967327878</v>
          </cell>
          <cell r="AO140">
            <v>164.24861436159665</v>
          </cell>
          <cell r="AP140">
            <v>171.06495248657222</v>
          </cell>
          <cell r="AQ140">
            <v>177.57363620450678</v>
          </cell>
          <cell r="AR140">
            <v>183.80511109190181</v>
          </cell>
          <cell r="AS140">
            <v>199.44990322784176</v>
          </cell>
          <cell r="AT140">
            <v>213.64593560802973</v>
          </cell>
          <cell r="AU140">
            <v>226.70302053306878</v>
          </cell>
          <cell r="AV140">
            <v>238.83401915002068</v>
          </cell>
          <cell r="AW140">
            <v>250.19252643669429</v>
          </cell>
          <cell r="AX140">
            <v>260.89366852076296</v>
          </cell>
          <cell r="AY140">
            <v>271.0263899800745</v>
          </cell>
          <cell r="AZ140">
            <v>280.6611266940601</v>
          </cell>
          <cell r="BA140">
            <v>318.84880193819106</v>
          </cell>
          <cell r="BB140">
            <v>323.98945352928598</v>
          </cell>
          <cell r="BC140">
            <v>329.64678059451421</v>
          </cell>
          <cell r="BD140">
            <v>335.57031352873543</v>
          </cell>
          <cell r="BE140">
            <v>341.61658896368783</v>
          </cell>
          <cell r="BF140">
            <v>347.69966780610355</v>
          </cell>
          <cell r="BG140">
            <v>353.7665216183716</v>
          </cell>
          <cell r="BH140">
            <v>359.78388677432378</v>
          </cell>
          <cell r="BI140">
            <v>365.73080991676034</v>
          </cell>
          <cell r="BJ140">
            <v>371.59423831541017</v>
          </cell>
          <cell r="BK140">
            <v>377.36629961412604</v>
          </cell>
          <cell r="BL140">
            <v>383.04258440960092</v>
          </cell>
        </row>
        <row r="141">
          <cell r="B141">
            <v>22</v>
          </cell>
          <cell r="C141" t="str">
            <v>Bakken1</v>
          </cell>
          <cell r="E141">
            <v>0</v>
          </cell>
          <cell r="F141">
            <v>0</v>
          </cell>
          <cell r="G141">
            <v>0</v>
          </cell>
          <cell r="H141">
            <v>0</v>
          </cell>
          <cell r="I141">
            <v>0</v>
          </cell>
          <cell r="J141">
            <v>0</v>
          </cell>
          <cell r="K141">
            <v>0</v>
          </cell>
          <cell r="L141">
            <v>11.816030629</v>
          </cell>
          <cell r="M141">
            <v>19.612566736519998</v>
          </cell>
          <cell r="N141">
            <v>26.30987631028</v>
          </cell>
          <cell r="O141">
            <v>29.534884946799998</v>
          </cell>
          <cell r="P141">
            <v>35.352634175920002</v>
          </cell>
          <cell r="Q141">
            <v>33.799938621240003</v>
          </cell>
          <cell r="R141">
            <v>39.71196186908</v>
          </cell>
          <cell r="S141">
            <v>40.821210552079997</v>
          </cell>
          <cell r="T141">
            <v>42.11543962871999</v>
          </cell>
          <cell r="U141">
            <v>47.007970323119999</v>
          </cell>
          <cell r="V141">
            <v>44.839298464879995</v>
          </cell>
          <cell r="W141">
            <v>49.878574127160007</v>
          </cell>
          <cell r="X141">
            <v>50.192640395880005</v>
          </cell>
          <cell r="Y141">
            <v>54.818276644519997</v>
          </cell>
          <cell r="Z141">
            <v>58.89372053404</v>
          </cell>
          <cell r="AA141">
            <v>58.536260648439999</v>
          </cell>
          <cell r="AB141">
            <v>62.649718511799996</v>
          </cell>
          <cell r="AC141">
            <v>66.311966931480001</v>
          </cell>
          <cell r="AD141">
            <v>69.668301940600003</v>
          </cell>
          <cell r="AE141">
            <v>68.736403476280003</v>
          </cell>
          <cell r="AF141">
            <v>69.935458377800003</v>
          </cell>
          <cell r="AG141">
            <v>73.600481086040006</v>
          </cell>
          <cell r="AH141">
            <v>70.375238253439989</v>
          </cell>
          <cell r="AI141">
            <v>74.481647767840002</v>
          </cell>
          <cell r="AJ141">
            <v>73.958898697159995</v>
          </cell>
          <cell r="AK141">
            <v>77.825574847440009</v>
          </cell>
          <cell r="AL141">
            <v>81.206930840799998</v>
          </cell>
          <cell r="AM141">
            <v>80.210579084439999</v>
          </cell>
          <cell r="AN141">
            <v>83.732770106000004</v>
          </cell>
          <cell r="AO141">
            <v>86.845373463919998</v>
          </cell>
          <cell r="AP141">
            <v>89.688772936959992</v>
          </cell>
          <cell r="AQ141">
            <v>88.276571406759999</v>
          </cell>
          <cell r="AR141">
            <v>89.024538289120002</v>
          </cell>
          <cell r="AS141">
            <v>92.264775845879996</v>
          </cell>
          <cell r="AT141">
            <v>88.6385558124</v>
          </cell>
          <cell r="AU141">
            <v>92.365609121160006</v>
          </cell>
          <cell r="AV141">
            <v>91.483267040439998</v>
          </cell>
          <cell r="AW141">
            <v>95.008431956040013</v>
          </cell>
          <cell r="AX141">
            <v>98.06490861364</v>
          </cell>
          <cell r="AY141">
            <v>96.758992101480004</v>
          </cell>
          <cell r="AZ141">
            <v>99.985789605359997</v>
          </cell>
          <cell r="BA141">
            <v>102.81612842675999</v>
          </cell>
          <cell r="BB141">
            <v>105.38945642468001</v>
          </cell>
          <cell r="BC141">
            <v>103.71854017868</v>
          </cell>
          <cell r="BD141">
            <v>104.21838346516</v>
          </cell>
          <cell r="BE141">
            <v>107.22039526915999</v>
          </cell>
          <cell r="BF141">
            <v>103.3652224898</v>
          </cell>
          <cell r="BG141">
            <v>106.87202589995999</v>
          </cell>
          <cell r="BH141">
            <v>105.77758452044</v>
          </cell>
          <cell r="BI141">
            <v>109.09836121668</v>
          </cell>
          <cell r="BJ141">
            <v>111.95768422679998</v>
          </cell>
          <cell r="BK141">
            <v>110.46144792396001</v>
          </cell>
          <cell r="BL141">
            <v>113.50439528732001</v>
          </cell>
        </row>
        <row r="142">
          <cell r="B142">
            <v>23</v>
          </cell>
          <cell r="C142" t="str">
            <v>Bakken2</v>
          </cell>
          <cell r="E142">
            <v>0</v>
          </cell>
          <cell r="F142">
            <v>0</v>
          </cell>
          <cell r="G142">
            <v>0</v>
          </cell>
          <cell r="H142">
            <v>0</v>
          </cell>
          <cell r="I142">
            <v>0</v>
          </cell>
          <cell r="J142">
            <v>0</v>
          </cell>
          <cell r="K142">
            <v>0</v>
          </cell>
          <cell r="L142">
            <v>12.652153060835937</v>
          </cell>
          <cell r="M142">
            <v>16.45372843092969</v>
          </cell>
          <cell r="N142">
            <v>18.644137057847654</v>
          </cell>
          <cell r="O142">
            <v>20.696105058638725</v>
          </cell>
          <cell r="P142">
            <v>23.784181271195312</v>
          </cell>
          <cell r="Q142">
            <v>26.545593746564506</v>
          </cell>
          <cell r="R142">
            <v>27.886254979869186</v>
          </cell>
          <cell r="S142">
            <v>30.404637927890619</v>
          </cell>
          <cell r="T142">
            <v>32.69304678022656</v>
          </cell>
          <cell r="U142">
            <v>33.631924284589836</v>
          </cell>
          <cell r="V142">
            <v>35.803403835933587</v>
          </cell>
          <cell r="W142">
            <v>36.613592879015634</v>
          </cell>
          <cell r="X142">
            <v>38.658571320292978</v>
          </cell>
          <cell r="Y142">
            <v>40.523822280119084</v>
          </cell>
          <cell r="Z142">
            <v>41.08286431586329</v>
          </cell>
          <cell r="AA142">
            <v>42.911743797097664</v>
          </cell>
          <cell r="AB142">
            <v>44.586330188421883</v>
          </cell>
          <cell r="AC142">
            <v>46.149476948200181</v>
          </cell>
          <cell r="AD142">
            <v>46.449746908541066</v>
          </cell>
          <cell r="AE142">
            <v>48.05090319489549</v>
          </cell>
          <cell r="AF142">
            <v>49.521681129974667</v>
          </cell>
          <cell r="AG142">
            <v>49.725402337525431</v>
          </cell>
          <cell r="AH142">
            <v>51.231209299995143</v>
          </cell>
          <cell r="AI142">
            <v>51.435053920872051</v>
          </cell>
          <cell r="AJ142">
            <v>52.924890077920921</v>
          </cell>
          <cell r="AK142">
            <v>54.27958668120904</v>
          </cell>
          <cell r="AL142">
            <v>54.367203133209031</v>
          </cell>
          <cell r="AM142">
            <v>55.759225307533256</v>
          </cell>
          <cell r="AN142">
            <v>57.027675233358423</v>
          </cell>
          <cell r="AO142">
            <v>58.212127529735334</v>
          </cell>
          <cell r="AP142">
            <v>58.158339838035161</v>
          </cell>
          <cell r="AQ142">
            <v>59.427648866475614</v>
          </cell>
          <cell r="AR142">
            <v>60.586679514845748</v>
          </cell>
          <cell r="AS142">
            <v>60.496914743859378</v>
          </cell>
          <cell r="AT142">
            <v>61.57209424730955</v>
          </cell>
          <cell r="AU142">
            <v>61.391232481063454</v>
          </cell>
          <cell r="AV142">
            <v>62.530098075672825</v>
          </cell>
          <cell r="AW142">
            <v>63.560556164683604</v>
          </cell>
          <cell r="AX142">
            <v>63.346110498538536</v>
          </cell>
          <cell r="AY142">
            <v>64.455026009052787</v>
          </cell>
          <cell r="AZ142">
            <v>65.456916036795931</v>
          </cell>
          <cell r="BA142">
            <v>66.389466181156251</v>
          </cell>
          <cell r="BB142">
            <v>66.096912812212423</v>
          </cell>
          <cell r="BC142">
            <v>67.139330482420391</v>
          </cell>
          <cell r="BD142">
            <v>68.082281788729517</v>
          </cell>
          <cell r="BE142">
            <v>67.786335949844698</v>
          </cell>
          <cell r="BF142">
            <v>68.818225280253387</v>
          </cell>
          <cell r="BG142">
            <v>68.571787209132282</v>
          </cell>
          <cell r="BH142">
            <v>67.505662890758344</v>
          </cell>
          <cell r="BI142">
            <v>66.673402198090798</v>
          </cell>
          <cell r="BJ142">
            <v>64.836103573131865</v>
          </cell>
          <cell r="BK142">
            <v>64.50081552971929</v>
          </cell>
          <cell r="BL142">
            <v>64.197435614912578</v>
          </cell>
        </row>
        <row r="143">
          <cell r="B143">
            <v>24</v>
          </cell>
          <cell r="C143" t="str">
            <v>AustinChalk</v>
          </cell>
          <cell r="E143">
            <v>0</v>
          </cell>
          <cell r="F143">
            <v>0</v>
          </cell>
          <cell r="G143">
            <v>0</v>
          </cell>
          <cell r="H143">
            <v>0</v>
          </cell>
          <cell r="I143">
            <v>0</v>
          </cell>
          <cell r="J143">
            <v>0</v>
          </cell>
          <cell r="K143">
            <v>0</v>
          </cell>
          <cell r="L143">
            <v>2.535035124544271</v>
          </cell>
          <cell r="M143">
            <v>2.1434300079427087</v>
          </cell>
          <cell r="N143">
            <v>1.8606182291666666</v>
          </cell>
          <cell r="O143">
            <v>5.720140950553386</v>
          </cell>
          <cell r="P143">
            <v>4.5938608180664069</v>
          </cell>
          <cell r="Q143">
            <v>7.9511949414388026</v>
          </cell>
          <cell r="R143">
            <v>6.4895897768880211</v>
          </cell>
          <cell r="S143">
            <v>5.5320755872721357</v>
          </cell>
          <cell r="T143">
            <v>4.8461214559570314</v>
          </cell>
          <cell r="U143">
            <v>4.326010159114583</v>
          </cell>
          <cell r="V143">
            <v>3.9157622528645835</v>
          </cell>
          <cell r="W143">
            <v>3.5825917391113338</v>
          </cell>
          <cell r="X143">
            <v>3.3058608368652296</v>
          </cell>
          <cell r="Y143">
            <v>3.0718532408365831</v>
          </cell>
          <cell r="Z143">
            <v>2.8710571212239588</v>
          </cell>
          <cell r="AA143">
            <v>2.696646247216802</v>
          </cell>
          <cell r="AB143">
            <v>2.5435819559244788</v>
          </cell>
          <cell r="AC143">
            <v>2.4080565342285203</v>
          </cell>
          <cell r="AD143">
            <v>2.2871332281738339</v>
          </cell>
          <cell r="AE143">
            <v>2.1785083499511768</v>
          </cell>
          <cell r="AF143">
            <v>2.0803467639973956</v>
          </cell>
          <cell r="AG143">
            <v>1.9911672972005212</v>
          </cell>
          <cell r="AH143">
            <v>1.9097602079427081</v>
          </cell>
          <cell r="AI143">
            <v>1.8351271785319063</v>
          </cell>
          <cell r="AJ143">
            <v>1.7664362136230518</v>
          </cell>
          <cell r="AK143">
            <v>1.7029886497558542</v>
          </cell>
          <cell r="AL143">
            <v>1.6441923026529996</v>
          </cell>
          <cell r="AM143">
            <v>1.5895425607259064</v>
          </cell>
          <cell r="AN143">
            <v>1.5386060816487657</v>
          </cell>
          <cell r="AO143">
            <v>1.4910085990397086</v>
          </cell>
          <cell r="AP143">
            <v>1.4464254966145833</v>
          </cell>
          <cell r="AQ143">
            <v>1.4045730399576872</v>
          </cell>
          <cell r="AR143">
            <v>1.3652028689778646</v>
          </cell>
          <cell r="AS143">
            <v>1.3280958875488331</v>
          </cell>
          <cell r="AT143">
            <v>1.2930585644124322</v>
          </cell>
          <cell r="AU143">
            <v>1.2599189600748748</v>
          </cell>
          <cell r="AV143">
            <v>1.2285240141357447</v>
          </cell>
          <cell r="AW143">
            <v>1.1987367778157603</v>
          </cell>
          <cell r="AX143">
            <v>1.1704345233072917</v>
          </cell>
          <cell r="AY143">
            <v>1.143506770922849</v>
          </cell>
          <cell r="AZ143">
            <v>1.1178538916585292</v>
          </cell>
          <cell r="BA143">
            <v>1.0933857645589198</v>
          </cell>
          <cell r="BB143">
            <v>1.0700205710856114</v>
          </cell>
          <cell r="BC143">
            <v>1.0476841100992844</v>
          </cell>
          <cell r="BD143">
            <v>1.0263085922281907</v>
          </cell>
          <cell r="BE143">
            <v>1.005832228857422</v>
          </cell>
          <cell r="BF143">
            <v>0.98619843750813863</v>
          </cell>
          <cell r="BG143">
            <v>0.96735529382324159</v>
          </cell>
          <cell r="BH143">
            <v>0.94925514795735733</v>
          </cell>
          <cell r="BI143">
            <v>0.93185410396321566</v>
          </cell>
          <cell r="BJ143">
            <v>0.91511174578450527</v>
          </cell>
          <cell r="BK143">
            <v>0.89899069884440097</v>
          </cell>
          <cell r="BL143">
            <v>0.88345641083984361</v>
          </cell>
        </row>
        <row r="144">
          <cell r="B144">
            <v>25</v>
          </cell>
          <cell r="C144" t="str">
            <v>ThreeForks</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5.948263979273718</v>
          </cell>
          <cell r="AF144">
            <v>11.093316362485517</v>
          </cell>
          <cell r="AG144">
            <v>15.654667129772836</v>
          </cell>
          <cell r="AH144">
            <v>19.76973796825952</v>
          </cell>
          <cell r="AI144">
            <v>23.530840587216399</v>
          </cell>
          <cell r="AJ144">
            <v>27.003275600159103</v>
          </cell>
          <cell r="AK144">
            <v>30.23510544862264</v>
          </cell>
          <cell r="AL144">
            <v>33.262833936830106</v>
          </cell>
          <cell r="AM144">
            <v>36.114903723909812</v>
          </cell>
          <cell r="AN144">
            <v>38.813949713850498</v>
          </cell>
          <cell r="AO144">
            <v>41.378309435531627</v>
          </cell>
          <cell r="AP144">
            <v>49.771331116922674</v>
          </cell>
          <cell r="AQ144">
            <v>45.357583298675436</v>
          </cell>
          <cell r="AR144">
            <v>47.818391162390704</v>
          </cell>
          <cell r="AS144">
            <v>50.109708918347735</v>
          </cell>
          <cell r="AT144">
            <v>58.224537700624921</v>
          </cell>
          <cell r="AU144">
            <v>59.487958489175988</v>
          </cell>
          <cell r="AV144">
            <v>60.886595025989507</v>
          </cell>
          <cell r="AW144">
            <v>62.349190389243262</v>
          </cell>
          <cell r="AX144">
            <v>63.838683810178587</v>
          </cell>
          <cell r="AY144">
            <v>65.334361177743702</v>
          </cell>
          <cell r="AZ144">
            <v>66.824104766508157</v>
          </cell>
          <cell r="BA144">
            <v>68.300637399602067</v>
          </cell>
          <cell r="BB144">
            <v>69.759555010182211</v>
          </cell>
          <cell r="BC144">
            <v>71.198226137310385</v>
          </cell>
          <cell r="BD144">
            <v>72.615145539050488</v>
          </cell>
          <cell r="BE144">
            <v>74.009540694998094</v>
          </cell>
          <cell r="BF144">
            <v>75.381120674296071</v>
          </cell>
          <cell r="BG144">
            <v>76.729916415350388</v>
          </cell>
          <cell r="BH144">
            <v>78.056172410897986</v>
          </cell>
          <cell r="BI144">
            <v>79.360273993599094</v>
          </cell>
          <cell r="BJ144">
            <v>80.642698786538531</v>
          </cell>
          <cell r="BK144">
            <v>81.903981456631485</v>
          </cell>
          <cell r="BL144">
            <v>83.144690062303482</v>
          </cell>
        </row>
        <row r="145">
          <cell r="B145">
            <v>26</v>
          </cell>
          <cell r="C145" t="str">
            <v>CH4</v>
          </cell>
          <cell r="E145">
            <v>0</v>
          </cell>
          <cell r="F145">
            <v>0</v>
          </cell>
          <cell r="G145">
            <v>0</v>
          </cell>
          <cell r="H145">
            <v>0</v>
          </cell>
          <cell r="I145">
            <v>0</v>
          </cell>
          <cell r="J145">
            <v>0</v>
          </cell>
          <cell r="K145">
            <v>0</v>
          </cell>
          <cell r="L145">
            <v>11.336579574023437</v>
          </cell>
          <cell r="M145">
            <v>21.242579661621097</v>
          </cell>
          <cell r="N145">
            <v>41.395469486083982</v>
          </cell>
          <cell r="O145">
            <v>59.258138481445322</v>
          </cell>
          <cell r="P145">
            <v>75.334399248291035</v>
          </cell>
          <cell r="Q145">
            <v>78.637525458984399</v>
          </cell>
          <cell r="R145">
            <v>82.188391407763675</v>
          </cell>
          <cell r="S145">
            <v>85.836437665722656</v>
          </cell>
          <cell r="T145">
            <v>100.83491316767579</v>
          </cell>
          <cell r="U145">
            <v>114.36939322211914</v>
          </cell>
          <cell r="V145">
            <v>126.75385920170901</v>
          </cell>
          <cell r="W145">
            <v>138.203385180542</v>
          </cell>
          <cell r="X145">
            <v>148.8731000916504</v>
          </cell>
          <cell r="Y145">
            <v>158.87941560759279</v>
          </cell>
          <cell r="Z145">
            <v>168.31244805717773</v>
          </cell>
          <cell r="AA145">
            <v>177.24372537390138</v>
          </cell>
          <cell r="AB145">
            <v>185.73119648757324</v>
          </cell>
          <cell r="AC145">
            <v>193.82261751359866</v>
          </cell>
          <cell r="AD145">
            <v>201.55791338928225</v>
          </cell>
          <cell r="AE145">
            <v>208.97087680656739</v>
          </cell>
          <cell r="AF145">
            <v>216.09041515610355</v>
          </cell>
          <cell r="AG145">
            <v>222.9414870414063</v>
          </cell>
          <cell r="AH145">
            <v>229.54582024638677</v>
          </cell>
          <cell r="AI145">
            <v>235.92246537634279</v>
          </cell>
          <cell r="AJ145">
            <v>242.08823595969238</v>
          </cell>
          <cell r="AK145">
            <v>248.05805746528316</v>
          </cell>
          <cell r="AL145">
            <v>253.84524955314942</v>
          </cell>
          <cell r="AM145">
            <v>259.46175614610598</v>
          </cell>
          <cell r="AN145">
            <v>264.91833415889892</v>
          </cell>
          <cell r="AO145">
            <v>292.89787001623534</v>
          </cell>
          <cell r="AP145">
            <v>295.20171525015866</v>
          </cell>
          <cell r="AQ145">
            <v>275.38084936060795</v>
          </cell>
          <cell r="AR145">
            <v>304.10157290528565</v>
          </cell>
          <cell r="AS145">
            <v>306.81279212441405</v>
          </cell>
          <cell r="AT145">
            <v>309.87223642292474</v>
          </cell>
          <cell r="AU145">
            <v>313.14014847705084</v>
          </cell>
          <cell r="AV145">
            <v>316.53324314044198</v>
          </cell>
          <cell r="AW145">
            <v>319.99898075932612</v>
          </cell>
          <cell r="AX145">
            <v>323.50280124519043</v>
          </cell>
          <cell r="AY145">
            <v>327.02124892718501</v>
          </cell>
          <cell r="AZ145">
            <v>330.53805279409175</v>
          </cell>
          <cell r="BA145">
            <v>334.04174521424562</v>
          </cell>
          <cell r="BB145">
            <v>337.52415583443599</v>
          </cell>
          <cell r="BC145">
            <v>340.97945579616697</v>
          </cell>
          <cell r="BD145">
            <v>344.40347779614251</v>
          </cell>
          <cell r="BE145">
            <v>347.79328033236078</v>
          </cell>
          <cell r="BF145">
            <v>351.14682715302723</v>
          </cell>
          <cell r="BG145">
            <v>354.46275153380122</v>
          </cell>
          <cell r="BH145">
            <v>357.74019945180657</v>
          </cell>
          <cell r="BI145">
            <v>360.97870111351318</v>
          </cell>
          <cell r="BJ145">
            <v>364.17807921777336</v>
          </cell>
          <cell r="BK145">
            <v>367.33838327868648</v>
          </cell>
          <cell r="BL145">
            <v>370.45983356135253</v>
          </cell>
        </row>
        <row r="146">
          <cell r="B146">
            <v>27</v>
          </cell>
          <cell r="C146" t="str">
            <v>CH4_Area</v>
          </cell>
          <cell r="E146">
            <v>0</v>
          </cell>
          <cell r="F146">
            <v>0</v>
          </cell>
          <cell r="G146">
            <v>0</v>
          </cell>
          <cell r="H146">
            <v>0</v>
          </cell>
          <cell r="I146">
            <v>0</v>
          </cell>
          <cell r="J146">
            <v>0</v>
          </cell>
          <cell r="K146">
            <v>0</v>
          </cell>
          <cell r="L146">
            <v>9.8105015544433609</v>
          </cell>
          <cell r="M146">
            <v>18.383001630249023</v>
          </cell>
          <cell r="N146">
            <v>26.01250088543701</v>
          </cell>
          <cell r="O146">
            <v>32.898079747924797</v>
          </cell>
          <cell r="P146">
            <v>39.180729233276352</v>
          </cell>
          <cell r="Q146">
            <v>44.964126530639646</v>
          </cell>
          <cell r="R146">
            <v>50.326841884460435</v>
          </cell>
          <cell r="S146">
            <v>55.329906950134266</v>
          </cell>
          <cell r="T146">
            <v>60.02171885797118</v>
          </cell>
          <cell r="U146">
            <v>64.441334018188471</v>
          </cell>
          <cell r="V146">
            <v>68.62074648101806</v>
          </cell>
          <cell r="W146">
            <v>72.586511447662346</v>
          </cell>
          <cell r="X146">
            <v>76.360921699768056</v>
          </cell>
          <cell r="Y146">
            <v>79.962882847778332</v>
          </cell>
          <cell r="Z146">
            <v>83.408573560363763</v>
          </cell>
          <cell r="AA146">
            <v>86.711949795135496</v>
          </cell>
          <cell r="AB146">
            <v>89.885139066650396</v>
          </cell>
          <cell r="AC146">
            <v>92.938749196289066</v>
          </cell>
          <cell r="AD146">
            <v>95.882114656219471</v>
          </cell>
          <cell r="AE146">
            <v>98.723494768249509</v>
          </cell>
          <cell r="AF146">
            <v>101.47023424731444</v>
          </cell>
          <cell r="AG146">
            <v>104.12889446722411</v>
          </cell>
          <cell r="AH146">
            <v>106.70536275567628</v>
          </cell>
          <cell r="AI146">
            <v>109.20494235415649</v>
          </cell>
          <cell r="AJ146">
            <v>111.63242791104125</v>
          </cell>
          <cell r="AK146">
            <v>113.99216934951779</v>
          </cell>
          <cell r="AL146">
            <v>116.28812555172728</v>
          </cell>
          <cell r="AM146">
            <v>118.52391068742369</v>
          </cell>
          <cell r="AN146">
            <v>120.70283326954649</v>
          </cell>
          <cell r="AO146">
            <v>132.63843179292294</v>
          </cell>
          <cell r="AP146">
            <v>133.47449606112667</v>
          </cell>
          <cell r="AQ146">
            <v>124.74660566656492</v>
          </cell>
          <cell r="AR146">
            <v>137.03072915643307</v>
          </cell>
          <cell r="AS146">
            <v>138.06847575590513</v>
          </cell>
          <cell r="AT146">
            <v>139.26400431660457</v>
          </cell>
          <cell r="AU146">
            <v>140.55628206829826</v>
          </cell>
          <cell r="AV146">
            <v>141.90876968760674</v>
          </cell>
          <cell r="AW146">
            <v>143.29828227598566</v>
          </cell>
          <cell r="AX146">
            <v>144.70945881372063</v>
          </cell>
          <cell r="AY146">
            <v>146.13178234089654</v>
          </cell>
          <cell r="AZ146">
            <v>147.5578791296081</v>
          </cell>
          <cell r="BA146">
            <v>148.98248451892087</v>
          </cell>
          <cell r="BB146">
            <v>150.40178751832576</v>
          </cell>
          <cell r="BC146">
            <v>151.813014239685</v>
          </cell>
          <cell r="BD146">
            <v>153.21413124302669</v>
          </cell>
          <cell r="BE146">
            <v>154.60365460501092</v>
          </cell>
          <cell r="BF146">
            <v>155.98050965180965</v>
          </cell>
          <cell r="BG146">
            <v>157.34392673689263</v>
          </cell>
          <cell r="BH146">
            <v>158.69337200917047</v>
          </cell>
          <cell r="BI146">
            <v>160.02849029740901</v>
          </cell>
          <cell r="BJ146">
            <v>161.34906471624751</v>
          </cell>
          <cell r="BK146">
            <v>162.65498669137565</v>
          </cell>
          <cell r="BL146">
            <v>163.94623098541257</v>
          </cell>
        </row>
        <row r="147">
          <cell r="C147" t="str">
            <v>Total Equivalent</v>
          </cell>
          <cell r="E147">
            <v>128.4365</v>
          </cell>
          <cell r="F147">
            <v>117.23099999999999</v>
          </cell>
          <cell r="G147">
            <v>123.11983333333335</v>
          </cell>
          <cell r="H147">
            <v>110.51306066504702</v>
          </cell>
          <cell r="I147">
            <v>130.53288512959713</v>
          </cell>
          <cell r="J147">
            <v>113.94459029307195</v>
          </cell>
          <cell r="K147">
            <v>209.85712935009084</v>
          </cell>
          <cell r="L147">
            <v>567.64163528550716</v>
          </cell>
          <cell r="M147">
            <v>644.23029404204726</v>
          </cell>
          <cell r="N147">
            <v>717.28622015745054</v>
          </cell>
          <cell r="O147">
            <v>790.75021013424498</v>
          </cell>
          <cell r="P147">
            <v>870.6534793690405</v>
          </cell>
          <cell r="Q147">
            <v>960.24108809017935</v>
          </cell>
          <cell r="R147">
            <v>1040.8967862949219</v>
          </cell>
          <cell r="S147">
            <v>1145.9331959971885</v>
          </cell>
          <cell r="T147">
            <v>1284.1413201168955</v>
          </cell>
          <cell r="U147">
            <v>1442.8178143070888</v>
          </cell>
          <cell r="V147">
            <v>1536.5606036763386</v>
          </cell>
          <cell r="W147">
            <v>1637.1713821012868</v>
          </cell>
          <cell r="X147">
            <v>1809.422703218371</v>
          </cell>
          <cell r="Y147">
            <v>1892.0728861367115</v>
          </cell>
          <cell r="Z147">
            <v>1989.023331993408</v>
          </cell>
          <cell r="AA147">
            <v>2085.9394420691815</v>
          </cell>
          <cell r="AB147">
            <v>2212.1622694748057</v>
          </cell>
          <cell r="AC147">
            <v>2331.1823028477734</v>
          </cell>
          <cell r="AD147">
            <v>2442.1789060687606</v>
          </cell>
          <cell r="AE147">
            <v>2568.2798120452576</v>
          </cell>
          <cell r="AF147">
            <v>2716.0545070803005</v>
          </cell>
          <cell r="AG147">
            <v>2888.0341902852588</v>
          </cell>
          <cell r="AH147">
            <v>3018.951055418444</v>
          </cell>
          <cell r="AI147">
            <v>3155.2677567035325</v>
          </cell>
          <cell r="AJ147">
            <v>3285.6417363327382</v>
          </cell>
          <cell r="AK147">
            <v>3395.2826442336368</v>
          </cell>
          <cell r="AL147">
            <v>3515.7008214575885</v>
          </cell>
          <cell r="AM147">
            <v>3658.9233787316903</v>
          </cell>
          <cell r="AN147">
            <v>3799.0649823514968</v>
          </cell>
          <cell r="AO147">
            <v>3799.4088915767979</v>
          </cell>
          <cell r="AP147">
            <v>4099.6703403284837</v>
          </cell>
          <cell r="AQ147">
            <v>3986.5105989228659</v>
          </cell>
          <cell r="AR147">
            <v>4186.3741536037196</v>
          </cell>
          <cell r="AS147">
            <v>4381.7263602524863</v>
          </cell>
          <cell r="AT147">
            <v>4724.9864780739063</v>
          </cell>
          <cell r="AU147">
            <v>4848.4622507063787</v>
          </cell>
          <cell r="AV147">
            <v>5043.1356423223715</v>
          </cell>
          <cell r="AW147">
            <v>5194.6309666259904</v>
          </cell>
          <cell r="AX147">
            <v>5303.1059176212893</v>
          </cell>
          <cell r="AY147">
            <v>5505.1872552656205</v>
          </cell>
          <cell r="AZ147">
            <v>5600.3985195736705</v>
          </cell>
          <cell r="BA147">
            <v>5795.1097950631074</v>
          </cell>
          <cell r="BB147">
            <v>5890.3939628751341</v>
          </cell>
          <cell r="BC147">
            <v>5988.3230388830661</v>
          </cell>
          <cell r="BD147">
            <v>6083.6283076812615</v>
          </cell>
          <cell r="BE147">
            <v>6185.6194758982947</v>
          </cell>
          <cell r="BF147">
            <v>6310.0047955202199</v>
          </cell>
          <cell r="BG147">
            <v>6400.7516697375722</v>
          </cell>
          <cell r="BH147">
            <v>6485.290069112476</v>
          </cell>
          <cell r="BI147">
            <v>6572.1969052524682</v>
          </cell>
          <cell r="BJ147">
            <v>6656.86946497586</v>
          </cell>
          <cell r="BK147">
            <v>6735.4549187293851</v>
          </cell>
          <cell r="BL147">
            <v>6817.2334018352221</v>
          </cell>
        </row>
        <row r="149">
          <cell r="C149" t="str">
            <v>Oil Revenue</v>
          </cell>
        </row>
        <row r="150">
          <cell r="B150">
            <v>1</v>
          </cell>
          <cell r="C150" t="str">
            <v>RAM-PDP</v>
          </cell>
          <cell r="E150">
            <v>7754</v>
          </cell>
          <cell r="F150">
            <v>7232</v>
          </cell>
          <cell r="G150">
            <v>8011</v>
          </cell>
          <cell r="H150">
            <v>6866.9493884497551</v>
          </cell>
          <cell r="I150">
            <v>6986.9968775740817</v>
          </cell>
          <cell r="J150">
            <v>6114.9435332257535</v>
          </cell>
          <cell r="K150">
            <v>5855.2106985825785</v>
          </cell>
          <cell r="L150">
            <v>5772.982514974804</v>
          </cell>
          <cell r="M150">
            <v>5521.8012067963609</v>
          </cell>
          <cell r="N150">
            <v>5641.1990684399661</v>
          </cell>
          <cell r="O150">
            <v>5397.9926681032666</v>
          </cell>
          <cell r="P150">
            <v>5518.0402747134158</v>
          </cell>
          <cell r="Q150">
            <v>5482.2150195058784</v>
          </cell>
          <cell r="R150">
            <v>4886.4693700178395</v>
          </cell>
          <cell r="S150">
            <v>5354.2002835063231</v>
          </cell>
          <cell r="T150">
            <v>5139.9606159103514</v>
          </cell>
          <cell r="U150">
            <v>5268.9314203139147</v>
          </cell>
          <cell r="V150">
            <v>5060.0539578235703</v>
          </cell>
          <cell r="W150">
            <v>5187.1570614975808</v>
          </cell>
          <cell r="X150">
            <v>5135.2178177208971</v>
          </cell>
          <cell r="Y150">
            <v>4929.2522913512876</v>
          </cell>
          <cell r="Z150">
            <v>5050.469877617671</v>
          </cell>
          <cell r="AA150">
            <v>4846.9107219046709</v>
          </cell>
          <cell r="AB150">
            <v>4965.5877250533085</v>
          </cell>
          <cell r="AC150">
            <v>4716.3408457686101</v>
          </cell>
          <cell r="AD150">
            <v>4230.1991495297571</v>
          </cell>
          <cell r="AE150">
            <v>4648.9429930855877</v>
          </cell>
          <cell r="AF150">
            <v>4454.7321672720582</v>
          </cell>
          <cell r="AG150">
            <v>4569.1403957194079</v>
          </cell>
          <cell r="AH150">
            <v>4390.7311548580892</v>
          </cell>
          <cell r="AI150">
            <v>4505.6943730325547</v>
          </cell>
          <cell r="AJ150">
            <v>4474.8177138216151</v>
          </cell>
          <cell r="AK150">
            <v>4302.9964692381272</v>
          </cell>
          <cell r="AL150">
            <v>4419.680565343223</v>
          </cell>
          <cell r="AM150">
            <v>4248.3936979001865</v>
          </cell>
          <cell r="AN150">
            <v>4360.969413410473</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row>
        <row r="151">
          <cell r="B151">
            <v>2</v>
          </cell>
          <cell r="C151" t="str">
            <v>RAM-PDNP</v>
          </cell>
          <cell r="E151">
            <v>0</v>
          </cell>
          <cell r="F151">
            <v>0</v>
          </cell>
          <cell r="G151">
            <v>0</v>
          </cell>
          <cell r="H151">
            <v>105.93814488837113</v>
          </cell>
          <cell r="I151">
            <v>99.349098571260811</v>
          </cell>
          <cell r="J151">
            <v>92.790446494317905</v>
          </cell>
          <cell r="K151">
            <v>88.354524129321121</v>
          </cell>
          <cell r="L151">
            <v>336.13464954385779</v>
          </cell>
          <cell r="M151">
            <v>277.5321508011786</v>
          </cell>
          <cell r="N151">
            <v>261.64647081277252</v>
          </cell>
          <cell r="O151">
            <v>360.18878221593951</v>
          </cell>
          <cell r="P151">
            <v>330.1998968444351</v>
          </cell>
          <cell r="Q151">
            <v>307.86181559779993</v>
          </cell>
          <cell r="R151">
            <v>337.33547601635337</v>
          </cell>
          <cell r="S151">
            <v>356.0367162918057</v>
          </cell>
          <cell r="T151">
            <v>327.74138172323359</v>
          </cell>
          <cell r="U151">
            <v>505.26043425565075</v>
          </cell>
          <cell r="V151">
            <v>473.30540920466353</v>
          </cell>
          <cell r="W151">
            <v>474.37997191949427</v>
          </cell>
          <cell r="X151">
            <v>489.64075672474218</v>
          </cell>
          <cell r="Y151">
            <v>454.41089398781423</v>
          </cell>
          <cell r="Z151">
            <v>453.82382130603463</v>
          </cell>
          <cell r="AA151">
            <v>468.24658775099158</v>
          </cell>
          <cell r="AB151">
            <v>436.99333162696075</v>
          </cell>
          <cell r="AC151">
            <v>386.51039526072407</v>
          </cell>
          <cell r="AD151">
            <v>324.86442898873065</v>
          </cell>
          <cell r="AE151">
            <v>337.00497904888721</v>
          </cell>
          <cell r="AF151">
            <v>306.38169878318149</v>
          </cell>
          <cell r="AG151">
            <v>298.76448184621927</v>
          </cell>
          <cell r="AH151">
            <v>273.91975529017293</v>
          </cell>
          <cell r="AI151">
            <v>269.12984726396314</v>
          </cell>
          <cell r="AJ151">
            <v>256.52254279379713</v>
          </cell>
          <cell r="AK151">
            <v>229.78268345631776</v>
          </cell>
          <cell r="AL151">
            <v>285.00325398177358</v>
          </cell>
          <cell r="AM151">
            <v>361.32045921894246</v>
          </cell>
          <cell r="AN151">
            <v>367.76212930342444</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row>
        <row r="152">
          <cell r="B152">
            <v>3</v>
          </cell>
          <cell r="C152" t="str">
            <v>RAM-PUD</v>
          </cell>
          <cell r="E152">
            <v>0</v>
          </cell>
          <cell r="F152">
            <v>0</v>
          </cell>
          <cell r="G152">
            <v>0</v>
          </cell>
          <cell r="H152">
            <v>311.95790779525225</v>
          </cell>
          <cell r="I152">
            <v>619.38127355672668</v>
          </cell>
          <cell r="J152">
            <v>557.25406726557969</v>
          </cell>
          <cell r="K152">
            <v>510.84794485953904</v>
          </cell>
          <cell r="L152">
            <v>966.86627538650828</v>
          </cell>
          <cell r="M152">
            <v>861.74662562447656</v>
          </cell>
          <cell r="N152">
            <v>839.00906938980017</v>
          </cell>
          <cell r="O152">
            <v>1436.1211046594747</v>
          </cell>
          <cell r="P152">
            <v>1331.7337795861943</v>
          </cell>
          <cell r="Q152">
            <v>1213.1810282775659</v>
          </cell>
          <cell r="R152">
            <v>1191.1707274297967</v>
          </cell>
          <cell r="S152">
            <v>1258.9536077757809</v>
          </cell>
          <cell r="T152">
            <v>1166.6186679907062</v>
          </cell>
          <cell r="U152">
            <v>1571.2533902354073</v>
          </cell>
          <cell r="V152">
            <v>1443.2186575757871</v>
          </cell>
          <cell r="W152">
            <v>1429.279492223897</v>
          </cell>
          <cell r="X152">
            <v>1767.5547997077697</v>
          </cell>
          <cell r="Y152">
            <v>1663.8977473863283</v>
          </cell>
          <cell r="Z152">
            <v>1639.8691257668086</v>
          </cell>
          <cell r="AA152">
            <v>1882.119108406695</v>
          </cell>
          <cell r="AB152">
            <v>1865.3441102251913</v>
          </cell>
          <cell r="AC152">
            <v>1731.7525330523404</v>
          </cell>
          <cell r="AD152">
            <v>1804.6279413394525</v>
          </cell>
          <cell r="AE152">
            <v>1951.0749041351571</v>
          </cell>
          <cell r="AF152">
            <v>1851.8688688831569</v>
          </cell>
          <cell r="AG152">
            <v>2182.4257788052892</v>
          </cell>
          <cell r="AH152">
            <v>2068.4975156284218</v>
          </cell>
          <cell r="AI152">
            <v>2104.0280181732037</v>
          </cell>
          <cell r="AJ152">
            <v>2410.5858547029993</v>
          </cell>
          <cell r="AK152">
            <v>2295.4801643709229</v>
          </cell>
          <cell r="AL152">
            <v>2356.4174844445392</v>
          </cell>
          <cell r="AM152">
            <v>2462.6105832918752</v>
          </cell>
          <cell r="AN152">
            <v>2491.6251513711095</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row>
        <row r="153">
          <cell r="B153">
            <v>4</v>
          </cell>
          <cell r="C153" t="str">
            <v>GEOI-PDP</v>
          </cell>
          <cell r="E153">
            <v>0</v>
          </cell>
          <cell r="F153">
            <v>0</v>
          </cell>
          <cell r="G153">
            <v>0</v>
          </cell>
          <cell r="H153">
            <v>0</v>
          </cell>
          <cell r="I153">
            <v>0</v>
          </cell>
          <cell r="J153">
            <v>0</v>
          </cell>
          <cell r="K153">
            <v>0</v>
          </cell>
          <cell r="L153">
            <v>11172.510604500001</v>
          </cell>
          <cell r="M153">
            <v>10798.784017200001</v>
          </cell>
          <cell r="N153">
            <v>10466.203995</v>
          </cell>
          <cell r="O153">
            <v>10166.1290123</v>
          </cell>
          <cell r="P153">
            <v>9895.8858660000005</v>
          </cell>
          <cell r="Q153">
            <v>9604.4308829999991</v>
          </cell>
          <cell r="R153">
            <v>9367.6365000000005</v>
          </cell>
          <cell r="S153">
            <v>9149.2445986000002</v>
          </cell>
          <cell r="T153">
            <v>8937.7355312</v>
          </cell>
          <cell r="U153">
            <v>8732.9046905999985</v>
          </cell>
          <cell r="V153">
            <v>8540.2281016000015</v>
          </cell>
          <cell r="W153">
            <v>8356.4805570999997</v>
          </cell>
          <cell r="X153">
            <v>8180.155219799999</v>
          </cell>
          <cell r="Y153">
            <v>8013.1479743999998</v>
          </cell>
          <cell r="Z153">
            <v>7859.9933072999993</v>
          </cell>
          <cell r="AA153">
            <v>7707.2110745</v>
          </cell>
          <cell r="AB153">
            <v>7570.3870160999995</v>
          </cell>
          <cell r="AC153">
            <v>6880.3190822916695</v>
          </cell>
          <cell r="AD153">
            <v>6860.5366812500024</v>
          </cell>
          <cell r="AE153">
            <v>6841.5455762500033</v>
          </cell>
          <cell r="AF153">
            <v>6823.3457672916693</v>
          </cell>
          <cell r="AG153">
            <v>6806.7285504166703</v>
          </cell>
          <cell r="AH153">
            <v>6790.1113335416694</v>
          </cell>
          <cell r="AI153">
            <v>6772.7028206250025</v>
          </cell>
          <cell r="AJ153">
            <v>6756.8768997916695</v>
          </cell>
          <cell r="AK153">
            <v>6742.6335710416697</v>
          </cell>
          <cell r="AL153">
            <v>6733.1380185416692</v>
          </cell>
          <cell r="AM153">
            <v>6726.0163541666689</v>
          </cell>
          <cell r="AN153">
            <v>6720.4772818750025</v>
          </cell>
          <cell r="AO153">
            <v>5816.0964113999999</v>
          </cell>
          <cell r="AP153">
            <v>5800.9932337499995</v>
          </cell>
          <cell r="AQ153">
            <v>5787.9495803249993</v>
          </cell>
          <cell r="AR153">
            <v>5776.2789430499997</v>
          </cell>
          <cell r="AS153">
            <v>5766.6678300000003</v>
          </cell>
          <cell r="AT153">
            <v>5758.4297330999998</v>
          </cell>
          <cell r="AU153">
            <v>5750.8781442749996</v>
          </cell>
          <cell r="AV153">
            <v>5744.6995716000001</v>
          </cell>
          <cell r="AW153">
            <v>5739.8940150749995</v>
          </cell>
          <cell r="AX153">
            <v>5735.0884585500007</v>
          </cell>
          <cell r="AY153">
            <v>5730.9694101000005</v>
          </cell>
          <cell r="AZ153">
            <v>5726.8503616500002</v>
          </cell>
          <cell r="BA153">
            <v>5098.3809628500003</v>
          </cell>
          <cell r="BB153">
            <v>5094.0986654250009</v>
          </cell>
          <cell r="BC153">
            <v>5089.204611225</v>
          </cell>
          <cell r="BD153">
            <v>5085.5340705749995</v>
          </cell>
          <cell r="BE153">
            <v>5081.8635299249991</v>
          </cell>
          <cell r="BF153">
            <v>5078.1929892750004</v>
          </cell>
          <cell r="BG153">
            <v>5074.5224486249999</v>
          </cell>
          <cell r="BH153">
            <v>5070.8519079750004</v>
          </cell>
          <cell r="BI153">
            <v>5066.5696105499992</v>
          </cell>
          <cell r="BJ153">
            <v>5064.1225834500001</v>
          </cell>
          <cell r="BK153">
            <v>5061.0637995750003</v>
          </cell>
          <cell r="BL153">
            <v>5058.6167724750003</v>
          </cell>
        </row>
        <row r="154">
          <cell r="B154">
            <v>5</v>
          </cell>
          <cell r="C154" t="str">
            <v>GEOI-PDNP</v>
          </cell>
          <cell r="E154">
            <v>0</v>
          </cell>
          <cell r="F154">
            <v>0</v>
          </cell>
          <cell r="G154">
            <v>0</v>
          </cell>
          <cell r="H154">
            <v>0</v>
          </cell>
          <cell r="I154">
            <v>0</v>
          </cell>
          <cell r="J154">
            <v>0</v>
          </cell>
          <cell r="K154">
            <v>0</v>
          </cell>
          <cell r="L154">
            <v>300.21904560000002</v>
          </cell>
          <cell r="M154">
            <v>429.66874999999999</v>
          </cell>
          <cell r="N154">
            <v>566.99198459999991</v>
          </cell>
          <cell r="O154">
            <v>537.18808000000001</v>
          </cell>
          <cell r="P154">
            <v>653.33892260000005</v>
          </cell>
          <cell r="Q154">
            <v>619.13524199999995</v>
          </cell>
          <cell r="R154">
            <v>596.65037920000009</v>
          </cell>
          <cell r="S154">
            <v>723.30058650000012</v>
          </cell>
          <cell r="T154">
            <v>693.98373730000003</v>
          </cell>
          <cell r="U154">
            <v>951.56764239999984</v>
          </cell>
          <cell r="V154">
            <v>1037.1183417</v>
          </cell>
          <cell r="W154">
            <v>1020.373743</v>
          </cell>
          <cell r="X154">
            <v>970.6842967</v>
          </cell>
          <cell r="Y154">
            <v>926.05617949999998</v>
          </cell>
          <cell r="Z154">
            <v>925.32325779999996</v>
          </cell>
          <cell r="AA154">
            <v>1001.6774688</v>
          </cell>
          <cell r="AB154">
            <v>970.75287630000003</v>
          </cell>
          <cell r="AC154">
            <v>979.26903637500016</v>
          </cell>
          <cell r="AD154">
            <v>974.88676529999998</v>
          </cell>
          <cell r="AE154">
            <v>970.39212830000008</v>
          </cell>
          <cell r="AF154">
            <v>966.00985722500002</v>
          </cell>
          <cell r="AG154">
            <v>966.00985722500002</v>
          </cell>
          <cell r="AH154">
            <v>959.60499949999996</v>
          </cell>
          <cell r="AI154">
            <v>955.7845580500001</v>
          </cell>
          <cell r="AJ154">
            <v>951.73938475000011</v>
          </cell>
          <cell r="AK154">
            <v>951.96411660000001</v>
          </cell>
          <cell r="AL154">
            <v>953.20014177500002</v>
          </cell>
          <cell r="AM154">
            <v>951.40228697500004</v>
          </cell>
          <cell r="AN154">
            <v>949.82916402500007</v>
          </cell>
          <cell r="AO154">
            <v>1027.0943178749999</v>
          </cell>
          <cell r="AP154">
            <v>1027.2262503500001</v>
          </cell>
          <cell r="AQ154">
            <v>1027.6220477749998</v>
          </cell>
          <cell r="AR154">
            <v>1025.1153307500001</v>
          </cell>
          <cell r="AS154">
            <v>1029.996832325</v>
          </cell>
          <cell r="AT154">
            <v>1031.0522921250001</v>
          </cell>
          <cell r="AU154">
            <v>1031.97581945</v>
          </cell>
          <cell r="AV154">
            <v>1065.4866681000001</v>
          </cell>
          <cell r="AW154">
            <v>1065.6186005749998</v>
          </cell>
          <cell r="AX154">
            <v>1066.5421279</v>
          </cell>
          <cell r="AY154">
            <v>1066.5421279</v>
          </cell>
          <cell r="AZ154">
            <v>1066.674060375</v>
          </cell>
          <cell r="BA154">
            <v>1185.9408937500029</v>
          </cell>
          <cell r="BB154">
            <v>1185.0604625000028</v>
          </cell>
          <cell r="BC154">
            <v>1184.6202468750025</v>
          </cell>
          <cell r="BD154">
            <v>1184.3267697916692</v>
          </cell>
          <cell r="BE154">
            <v>1188.5821875000024</v>
          </cell>
          <cell r="BF154">
            <v>1188.2887104166693</v>
          </cell>
          <cell r="BG154">
            <v>1187.9952333333363</v>
          </cell>
          <cell r="BH154">
            <v>1187.701756250003</v>
          </cell>
          <cell r="BI154">
            <v>1187.4082791666694</v>
          </cell>
          <cell r="BJ154">
            <v>1189.7560958333361</v>
          </cell>
          <cell r="BK154">
            <v>1189.6093572916695</v>
          </cell>
          <cell r="BL154">
            <v>1189.1691416666695</v>
          </cell>
        </row>
        <row r="155">
          <cell r="B155">
            <v>6</v>
          </cell>
          <cell r="C155" t="str">
            <v>GEOI-PUD</v>
          </cell>
          <cell r="E155">
            <v>0</v>
          </cell>
          <cell r="F155">
            <v>0</v>
          </cell>
          <cell r="G155">
            <v>0</v>
          </cell>
          <cell r="H155">
            <v>0</v>
          </cell>
          <cell r="I155">
            <v>0</v>
          </cell>
          <cell r="J155">
            <v>0</v>
          </cell>
          <cell r="K155">
            <v>0</v>
          </cell>
          <cell r="L155">
            <v>755.17205969999998</v>
          </cell>
          <cell r="M155">
            <v>1159.6460874000002</v>
          </cell>
          <cell r="N155">
            <v>1516.4470931000001</v>
          </cell>
          <cell r="O155">
            <v>1616.3382167999998</v>
          </cell>
          <cell r="P155">
            <v>2246.2825349999998</v>
          </cell>
          <cell r="Q155">
            <v>2523.5005844999996</v>
          </cell>
          <cell r="R155">
            <v>2299.0705570999999</v>
          </cell>
          <cell r="S155">
            <v>2144.4079392000003</v>
          </cell>
          <cell r="T155">
            <v>2433.2486140999999</v>
          </cell>
          <cell r="U155">
            <v>2258.0270019999998</v>
          </cell>
          <cell r="V155">
            <v>2201.3889628000002</v>
          </cell>
          <cell r="W155">
            <v>2095.0564825000001</v>
          </cell>
          <cell r="X155">
            <v>2225.6582546</v>
          </cell>
          <cell r="Y155">
            <v>2216.0057005000003</v>
          </cell>
          <cell r="Z155">
            <v>2188.8367815999995</v>
          </cell>
          <cell r="AA155">
            <v>2075.399664</v>
          </cell>
          <cell r="AB155">
            <v>1994.5929255999999</v>
          </cell>
          <cell r="AC155">
            <v>2105.41019985</v>
          </cell>
          <cell r="AD155">
            <v>2098.9534098999998</v>
          </cell>
          <cell r="AE155">
            <v>2092.49661995</v>
          </cell>
          <cell r="AF155">
            <v>2086.5365061499997</v>
          </cell>
          <cell r="AG155">
            <v>2083.3081111749998</v>
          </cell>
          <cell r="AH155">
            <v>2078.0930115999995</v>
          </cell>
          <cell r="AI155">
            <v>2080.8247304249999</v>
          </cell>
          <cell r="AJ155">
            <v>2075.361292775</v>
          </cell>
          <cell r="AK155">
            <v>2072.3812358750001</v>
          </cell>
          <cell r="AL155">
            <v>2069.4011789749998</v>
          </cell>
          <cell r="AM155">
            <v>2066.6694601499998</v>
          </cell>
          <cell r="AN155">
            <v>2065.1794316999999</v>
          </cell>
          <cell r="AO155">
            <v>1648.7802765416641</v>
          </cell>
          <cell r="AP155">
            <v>1652.6572255916642</v>
          </cell>
          <cell r="AQ155">
            <v>1654.164927999997</v>
          </cell>
          <cell r="AR155">
            <v>1655.6726304083309</v>
          </cell>
          <cell r="AS155">
            <v>1657.6111049333306</v>
          </cell>
          <cell r="AT155">
            <v>1658.6880352249975</v>
          </cell>
          <cell r="AU155">
            <v>1661.2726679249972</v>
          </cell>
          <cell r="AV155">
            <v>1663.2111424499974</v>
          </cell>
          <cell r="AW155">
            <v>1664.2880727416639</v>
          </cell>
          <cell r="AX155">
            <v>1666.872705441664</v>
          </cell>
          <cell r="AY155">
            <v>1669.4573381416642</v>
          </cell>
          <cell r="AZ155">
            <v>1671.8265847833309</v>
          </cell>
          <cell r="BA155">
            <v>1275.3315617999974</v>
          </cell>
          <cell r="BB155">
            <v>1276.3167541999974</v>
          </cell>
          <cell r="BC155">
            <v>1277.3019465999973</v>
          </cell>
          <cell r="BD155">
            <v>1278.4513377333308</v>
          </cell>
          <cell r="BE155">
            <v>1279.4365301333305</v>
          </cell>
          <cell r="BF155">
            <v>1280.4217225333307</v>
          </cell>
          <cell r="BG155">
            <v>1281.4069149333309</v>
          </cell>
          <cell r="BH155">
            <v>1282.3921073333308</v>
          </cell>
          <cell r="BI155">
            <v>1283.2131009999973</v>
          </cell>
          <cell r="BJ155">
            <v>1284.1982933999973</v>
          </cell>
          <cell r="BK155">
            <v>1285.0192870666642</v>
          </cell>
          <cell r="BL155">
            <v>1286.0044794666642</v>
          </cell>
        </row>
        <row r="156">
          <cell r="B156">
            <v>7</v>
          </cell>
          <cell r="C156" t="str">
            <v>CH4-PDP</v>
          </cell>
          <cell r="E156">
            <v>0</v>
          </cell>
          <cell r="F156">
            <v>0</v>
          </cell>
          <cell r="G156">
            <v>0</v>
          </cell>
          <cell r="H156">
            <v>0</v>
          </cell>
          <cell r="I156">
            <v>0</v>
          </cell>
          <cell r="J156">
            <v>0</v>
          </cell>
          <cell r="K156">
            <v>3783.1400000000003</v>
          </cell>
          <cell r="L156">
            <v>3523.569</v>
          </cell>
          <cell r="M156">
            <v>3359.4559999999997</v>
          </cell>
          <cell r="N156">
            <v>3271.8879999999995</v>
          </cell>
          <cell r="O156">
            <v>3181.9410000000003</v>
          </cell>
          <cell r="P156">
            <v>3091.1640000000002</v>
          </cell>
          <cell r="Q156">
            <v>3008.5439999999999</v>
          </cell>
          <cell r="R156">
            <v>2922.9160000000002</v>
          </cell>
          <cell r="S156">
            <v>2834.5200000000004</v>
          </cell>
          <cell r="T156">
            <v>2751.9479999999999</v>
          </cell>
          <cell r="U156">
            <v>2668.2919999999999</v>
          </cell>
          <cell r="V156">
            <v>2584.2379999999998</v>
          </cell>
          <cell r="W156">
            <v>2499</v>
          </cell>
          <cell r="X156">
            <v>2422.16</v>
          </cell>
          <cell r="Y156">
            <v>2346.1680000000001</v>
          </cell>
          <cell r="Z156">
            <v>2270.9760000000001</v>
          </cell>
          <cell r="AA156">
            <v>2204.895</v>
          </cell>
          <cell r="AB156">
            <v>2130.681</v>
          </cell>
          <cell r="AC156">
            <v>2062.71</v>
          </cell>
          <cell r="AD156">
            <v>2004.348</v>
          </cell>
          <cell r="AE156">
            <v>1946.2739999999999</v>
          </cell>
          <cell r="AF156">
            <v>1897.4479999999999</v>
          </cell>
          <cell r="AG156">
            <v>1857.9990000000003</v>
          </cell>
          <cell r="AH156">
            <v>1818.7179999999998</v>
          </cell>
          <cell r="AI156">
            <v>1779.3999999999999</v>
          </cell>
          <cell r="AJ156">
            <v>1740.4590000000003</v>
          </cell>
          <cell r="AK156">
            <v>1719.7579999999998</v>
          </cell>
          <cell r="AL156">
            <v>1700.11</v>
          </cell>
          <cell r="AM156">
            <v>1681.0949999999998</v>
          </cell>
          <cell r="AN156">
            <v>1662.5020000000002</v>
          </cell>
          <cell r="AO156">
            <v>1649.8559999999998</v>
          </cell>
          <cell r="AP156">
            <v>1628.8700000000001</v>
          </cell>
          <cell r="AQ156">
            <v>1608.1519999999998</v>
          </cell>
          <cell r="AR156">
            <v>1596.4190000000001</v>
          </cell>
          <cell r="AS156">
            <v>1576.7550000000001</v>
          </cell>
          <cell r="AT156">
            <v>1566.0239999999999</v>
          </cell>
          <cell r="AU156">
            <v>1547</v>
          </cell>
          <cell r="AV156">
            <v>1528.56</v>
          </cell>
          <cell r="AW156">
            <v>1518.8149999999998</v>
          </cell>
          <cell r="AX156">
            <v>1500.606</v>
          </cell>
          <cell r="AY156">
            <v>1491.0720000000001</v>
          </cell>
          <cell r="AZ156">
            <v>1473.0839999999998</v>
          </cell>
          <cell r="BA156">
            <v>1463.2339999999999</v>
          </cell>
          <cell r="BB156">
            <v>1445.1210000000001</v>
          </cell>
          <cell r="BC156">
            <v>1435.48</v>
          </cell>
          <cell r="BD156">
            <v>1417.5840000000001</v>
          </cell>
          <cell r="BE156">
            <v>1408.1439999999998</v>
          </cell>
          <cell r="BF156">
            <v>1390.2900000000002</v>
          </cell>
          <cell r="BG156">
            <v>1380.8799999999999</v>
          </cell>
          <cell r="BH156">
            <v>1363.23</v>
          </cell>
          <cell r="BI156">
            <v>1354.01</v>
          </cell>
          <cell r="BJ156">
            <v>1336.5540000000001</v>
          </cell>
          <cell r="BK156">
            <v>1327.5160000000001</v>
          </cell>
          <cell r="BL156">
            <v>1318.4860000000001</v>
          </cell>
        </row>
        <row r="157">
          <cell r="B157">
            <v>8</v>
          </cell>
          <cell r="C157" t="str">
            <v>CH4-PDNP</v>
          </cell>
          <cell r="E157">
            <v>0</v>
          </cell>
          <cell r="F157">
            <v>0</v>
          </cell>
          <cell r="G157">
            <v>0</v>
          </cell>
          <cell r="H157">
            <v>0</v>
          </cell>
          <cell r="I157">
            <v>0</v>
          </cell>
          <cell r="J157">
            <v>0</v>
          </cell>
          <cell r="K157">
            <v>1398.8820000000001</v>
          </cell>
          <cell r="L157">
            <v>1192.1849999999999</v>
          </cell>
          <cell r="M157">
            <v>1028.2239999999999</v>
          </cell>
          <cell r="N157">
            <v>880.20899999999995</v>
          </cell>
          <cell r="O157">
            <v>748.69200000000001</v>
          </cell>
          <cell r="P157">
            <v>661.1160000000001</v>
          </cell>
          <cell r="Q157">
            <v>617.82600000000002</v>
          </cell>
          <cell r="R157">
            <v>600.72199999999998</v>
          </cell>
          <cell r="S157">
            <v>574.08000000000004</v>
          </cell>
          <cell r="T157">
            <v>555.76800000000003</v>
          </cell>
          <cell r="U157">
            <v>528.28599999999994</v>
          </cell>
          <cell r="V157">
            <v>509.69400000000002</v>
          </cell>
          <cell r="W157">
            <v>490.875</v>
          </cell>
          <cell r="X157">
            <v>471.96499999999997</v>
          </cell>
          <cell r="Y157">
            <v>453.23699999999997</v>
          </cell>
          <cell r="Z157">
            <v>434.67899999999997</v>
          </cell>
          <cell r="AA157">
            <v>425.03999999999996</v>
          </cell>
          <cell r="AB157">
            <v>406.68599999999998</v>
          </cell>
          <cell r="AC157">
            <v>387.86000000000007</v>
          </cell>
          <cell r="AD157">
            <v>378.01299999999998</v>
          </cell>
          <cell r="AE157">
            <v>359.447</v>
          </cell>
          <cell r="AF157">
            <v>349.76</v>
          </cell>
          <cell r="AG157">
            <v>331.47399999999999</v>
          </cell>
          <cell r="AH157">
            <v>321.97399999999999</v>
          </cell>
          <cell r="AI157">
            <v>303.8</v>
          </cell>
          <cell r="AJ157">
            <v>294.40600000000001</v>
          </cell>
          <cell r="AK157">
            <v>285.18599999999998</v>
          </cell>
          <cell r="AL157">
            <v>276.16000000000003</v>
          </cell>
          <cell r="AM157">
            <v>258.63</v>
          </cell>
          <cell r="AN157">
            <v>258.42</v>
          </cell>
          <cell r="AO157">
            <v>233.65299999999996</v>
          </cell>
          <cell r="AP157">
            <v>233.85599999999999</v>
          </cell>
          <cell r="AQ157">
            <v>234.08799999999994</v>
          </cell>
          <cell r="AR157">
            <v>234.34899999999999</v>
          </cell>
          <cell r="AS157">
            <v>226.54799999999997</v>
          </cell>
          <cell r="AT157">
            <v>226.88399999999999</v>
          </cell>
          <cell r="AU157">
            <v>227.21999999999997</v>
          </cell>
          <cell r="AV157">
            <v>227.58399999999997</v>
          </cell>
          <cell r="AW157">
            <v>227.97599999999994</v>
          </cell>
          <cell r="AX157">
            <v>220.15799999999999</v>
          </cell>
          <cell r="AY157">
            <v>220.482</v>
          </cell>
          <cell r="AZ157">
            <v>220.779</v>
          </cell>
          <cell r="BA157">
            <v>218.88900000000004</v>
          </cell>
          <cell r="BB157">
            <v>219.05100000000004</v>
          </cell>
          <cell r="BC157">
            <v>211.09399999999999</v>
          </cell>
          <cell r="BD157">
            <v>211.27600000000001</v>
          </cell>
          <cell r="BE157">
            <v>211.43199999999999</v>
          </cell>
          <cell r="BF157">
            <v>211.58800000000002</v>
          </cell>
          <cell r="BG157">
            <v>211.74400000000003</v>
          </cell>
          <cell r="BH157">
            <v>211.90000000000003</v>
          </cell>
          <cell r="BI157">
            <v>203.9</v>
          </cell>
          <cell r="BJ157">
            <v>204.05</v>
          </cell>
          <cell r="BK157">
            <v>204.20000000000002</v>
          </cell>
          <cell r="BL157">
            <v>204.35000000000002</v>
          </cell>
        </row>
        <row r="158">
          <cell r="B158">
            <v>9</v>
          </cell>
          <cell r="C158" t="str">
            <v>Utica_BOG</v>
          </cell>
          <cell r="E158">
            <v>0</v>
          </cell>
          <cell r="F158">
            <v>0</v>
          </cell>
          <cell r="G158">
            <v>0</v>
          </cell>
          <cell r="H158">
            <v>0</v>
          </cell>
          <cell r="I158">
            <v>0</v>
          </cell>
          <cell r="J158">
            <v>0</v>
          </cell>
          <cell r="K158">
            <v>0</v>
          </cell>
          <cell r="L158">
            <v>0</v>
          </cell>
          <cell r="M158">
            <v>0</v>
          </cell>
          <cell r="N158">
            <v>0</v>
          </cell>
          <cell r="O158">
            <v>0</v>
          </cell>
          <cell r="P158">
            <v>0</v>
          </cell>
          <cell r="Q158">
            <v>0</v>
          </cell>
          <cell r="R158">
            <v>881.21226915820296</v>
          </cell>
          <cell r="S158">
            <v>1604.5253961351564</v>
          </cell>
          <cell r="T158">
            <v>1336.4239250759763</v>
          </cell>
          <cell r="U158">
            <v>2027.6755524468749</v>
          </cell>
          <cell r="V158">
            <v>2606.5557808417966</v>
          </cell>
          <cell r="W158">
            <v>3105.4159550142817</v>
          </cell>
          <cell r="X158">
            <v>3544.1847218648918</v>
          </cell>
          <cell r="Y158">
            <v>3937.6074890457762</v>
          </cell>
          <cell r="Z158">
            <v>4294.8680895008783</v>
          </cell>
          <cell r="AA158">
            <v>4621.5774008858643</v>
          </cell>
          <cell r="AB158">
            <v>4923.6760435329834</v>
          </cell>
          <cell r="AC158">
            <v>5196.7056079627691</v>
          </cell>
          <cell r="AD158">
            <v>5451.2725530752195</v>
          </cell>
          <cell r="AE158">
            <v>5688.6519865512682</v>
          </cell>
          <cell r="AF158">
            <v>5911.4987207373779</v>
          </cell>
          <cell r="AG158">
            <v>6122.2382316459598</v>
          </cell>
          <cell r="AH158">
            <v>6320.9168252629388</v>
          </cell>
          <cell r="AI158">
            <v>6507.9309174947994</v>
          </cell>
          <cell r="AJ158">
            <v>6685.7701584090337</v>
          </cell>
          <cell r="AK158">
            <v>6857.7741840234376</v>
          </cell>
          <cell r="AL158">
            <v>7025.7651426896473</v>
          </cell>
          <cell r="AM158">
            <v>7188.9964978260496</v>
          </cell>
          <cell r="AN158">
            <v>7347.3337764024891</v>
          </cell>
          <cell r="AO158">
            <v>7487.2340751079346</v>
          </cell>
          <cell r="AP158">
            <v>7621.8985320832408</v>
          </cell>
          <cell r="AQ158">
            <v>7751.7886512718733</v>
          </cell>
          <cell r="AR158">
            <v>7878.2575193528137</v>
          </cell>
          <cell r="AS158">
            <v>8002.6848889146177</v>
          </cell>
          <cell r="AT158">
            <v>8124.540296086132</v>
          </cell>
          <cell r="AU158">
            <v>8243.196442669725</v>
          </cell>
          <cell r="AV158">
            <v>8360.9342480412579</v>
          </cell>
          <cell r="AW158">
            <v>8476.0744838846658</v>
          </cell>
          <cell r="AX158">
            <v>8587.8269482503165</v>
          </cell>
          <cell r="AY158">
            <v>9529.401568549496</v>
          </cell>
          <cell r="AZ158">
            <v>9485.7125712842753</v>
          </cell>
          <cell r="BA158">
            <v>9484.3992470316389</v>
          </cell>
          <cell r="BB158">
            <v>9509.3186911404664</v>
          </cell>
          <cell r="BC158">
            <v>9549.3790319344462</v>
          </cell>
          <cell r="BD158">
            <v>9600.1390374857638</v>
          </cell>
          <cell r="BE158">
            <v>9657.0830593348346</v>
          </cell>
          <cell r="BF158">
            <v>9718.0637530113272</v>
          </cell>
          <cell r="BG158">
            <v>9781.6575465682236</v>
          </cell>
          <cell r="BH158">
            <v>9848.0777260049545</v>
          </cell>
          <cell r="BI158">
            <v>9915.4706252027318</v>
          </cell>
          <cell r="BJ158">
            <v>9984.5523446776097</v>
          </cell>
          <cell r="BK158">
            <v>10053.779780533443</v>
          </cell>
          <cell r="BL158">
            <v>10122.891334114011</v>
          </cell>
        </row>
        <row r="159">
          <cell r="B159">
            <v>10</v>
          </cell>
          <cell r="C159" t="str">
            <v>Utica_BONCL</v>
          </cell>
          <cell r="E159">
            <v>0</v>
          </cell>
          <cell r="F159">
            <v>0</v>
          </cell>
          <cell r="G159">
            <v>0</v>
          </cell>
          <cell r="H159">
            <v>0</v>
          </cell>
          <cell r="I159">
            <v>0</v>
          </cell>
          <cell r="J159">
            <v>0</v>
          </cell>
          <cell r="K159">
            <v>0</v>
          </cell>
          <cell r="L159">
            <v>0</v>
          </cell>
          <cell r="M159">
            <v>0</v>
          </cell>
          <cell r="N159">
            <v>0</v>
          </cell>
          <cell r="O159">
            <v>881.30518457617177</v>
          </cell>
          <cell r="P159">
            <v>1607.8007006414061</v>
          </cell>
          <cell r="Q159">
            <v>1343.1021223499995</v>
          </cell>
          <cell r="R159">
            <v>2042.8871755230468</v>
          </cell>
          <cell r="S159">
            <v>2630.87246638125</v>
          </cell>
          <cell r="T159">
            <v>3138.3099399150387</v>
          </cell>
          <cell r="U159">
            <v>3585.8223548249994</v>
          </cell>
          <cell r="V159">
            <v>3986.6244935097652</v>
          </cell>
          <cell r="W159">
            <v>4347.8881035082031</v>
          </cell>
          <cell r="X159">
            <v>4676.553392895019</v>
          </cell>
          <cell r="Y159">
            <v>4980.0185094233402</v>
          </cell>
          <cell r="Z159">
            <v>5262.2696123930664</v>
          </cell>
          <cell r="AA159">
            <v>5525.2075591151361</v>
          </cell>
          <cell r="AB159">
            <v>5772.5444999957017</v>
          </cell>
          <cell r="AC159">
            <v>5996.7439366954604</v>
          </cell>
          <cell r="AD159">
            <v>6208.4976919810051</v>
          </cell>
          <cell r="AE159">
            <v>6407.8749671237792</v>
          </cell>
          <cell r="AF159">
            <v>6596.8242542657217</v>
          </cell>
          <cell r="AG159">
            <v>6777.2163880833987</v>
          </cell>
          <cell r="AH159">
            <v>6948.4368860156246</v>
          </cell>
          <cell r="AI159">
            <v>7110.4104739722652</v>
          </cell>
          <cell r="AJ159">
            <v>7265.4407907377936</v>
          </cell>
          <cell r="AK159">
            <v>7416.7838507636716</v>
          </cell>
          <cell r="AL159">
            <v>7566.0717234527347</v>
          </cell>
          <cell r="AM159">
            <v>7712.2151024090326</v>
          </cell>
          <cell r="AN159">
            <v>7854.8438268781247</v>
          </cell>
          <cell r="AO159">
            <v>7979.3401275226306</v>
          </cell>
          <cell r="AP159">
            <v>8099.7026788219482</v>
          </cell>
          <cell r="AQ159">
            <v>8216.2840320124978</v>
          </cell>
          <cell r="AR159">
            <v>8330.3962046894521</v>
          </cell>
          <cell r="AS159">
            <v>8443.3847243795881</v>
          </cell>
          <cell r="AT159">
            <v>8554.5881476402337</v>
          </cell>
          <cell r="AU159">
            <v>8663.2620799868637</v>
          </cell>
          <cell r="AV159">
            <v>9610.8290989431134</v>
          </cell>
          <cell r="AW159">
            <v>9565.6394178533665</v>
          </cell>
          <cell r="AX159">
            <v>9565.480624907419</v>
          </cell>
          <cell r="AY159">
            <v>9591.7811119311518</v>
          </cell>
          <cell r="AZ159">
            <v>9633.3637482167942</v>
          </cell>
          <cell r="BA159">
            <v>9682.2655998363261</v>
          </cell>
          <cell r="BB159">
            <v>9738.5444009337371</v>
          </cell>
          <cell r="BC159">
            <v>9798.8781772845687</v>
          </cell>
          <cell r="BD159">
            <v>9863.0162355559551</v>
          </cell>
          <cell r="BE159">
            <v>9928.8070196748013</v>
          </cell>
          <cell r="BF159">
            <v>9995.5610030882817</v>
          </cell>
          <cell r="BG159">
            <v>10062.784729825926</v>
          </cell>
          <cell r="BH159">
            <v>10131.34117103381</v>
          </cell>
          <cell r="BI159">
            <v>10199.762958492183</v>
          </cell>
          <cell r="BJ159">
            <v>10269.094290812402</v>
          </cell>
          <cell r="BK159">
            <v>10337.967772857419</v>
          </cell>
          <cell r="BL159">
            <v>10406.274730347555</v>
          </cell>
        </row>
        <row r="160">
          <cell r="B160">
            <v>11</v>
          </cell>
          <cell r="C160" t="str">
            <v>Utica_BOR</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766.56796941181631</v>
          </cell>
          <cell r="AH160">
            <v>1391.7418567787108</v>
          </cell>
          <cell r="AI160">
            <v>1919.7424328878124</v>
          </cell>
          <cell r="AJ160">
            <v>2377.0349396389597</v>
          </cell>
          <cell r="AK160">
            <v>2781.4140016839842</v>
          </cell>
          <cell r="AL160">
            <v>3145.0764511919529</v>
          </cell>
          <cell r="AM160">
            <v>3475.7923470074552</v>
          </cell>
          <cell r="AN160">
            <v>3779.2923915868942</v>
          </cell>
          <cell r="AO160">
            <v>4052.5404160719281</v>
          </cell>
          <cell r="AP160">
            <v>4305.2963072288821</v>
          </cell>
          <cell r="AQ160">
            <v>4540.4465258496093</v>
          </cell>
          <cell r="AR160">
            <v>4760.8952246198005</v>
          </cell>
          <cell r="AS160">
            <v>4969.2339901495452</v>
          </cell>
          <cell r="AT160">
            <v>5166.5909405273433</v>
          </cell>
          <cell r="AU160">
            <v>5353.7354891531977</v>
          </cell>
          <cell r="AV160">
            <v>5533.1261230915288</v>
          </cell>
          <cell r="AW160">
            <v>5704.5008521972704</v>
          </cell>
          <cell r="AX160">
            <v>5867.9970288803615</v>
          </cell>
          <cell r="AY160">
            <v>6769.2080389822986</v>
          </cell>
          <cell r="AZ160">
            <v>7528.907447626113</v>
          </cell>
          <cell r="BA160">
            <v>8188.2488203593748</v>
          </cell>
          <cell r="BB160">
            <v>8775.3865814947712</v>
          </cell>
          <cell r="BC160">
            <v>9305.7734468932031</v>
          </cell>
          <cell r="BD160">
            <v>9791.7719949824423</v>
          </cell>
          <cell r="BE160">
            <v>10240.332305456912</v>
          </cell>
          <cell r="BF160">
            <v>10657.406574978755</v>
          </cell>
          <cell r="BG160">
            <v>11047.554732970793</v>
          </cell>
          <cell r="BH160">
            <v>11415.732989268248</v>
          </cell>
          <cell r="BI160">
            <v>11763.518365676608</v>
          </cell>
          <cell r="BJ160">
            <v>12094.702467184694</v>
          </cell>
          <cell r="BK160">
            <v>12409.831762252739</v>
          </cell>
          <cell r="BL160">
            <v>12710.517609304385</v>
          </cell>
        </row>
        <row r="161">
          <cell r="B161">
            <v>12</v>
          </cell>
          <cell r="C161" t="str">
            <v>Utica_TG</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865.55803082734371</v>
          </cell>
          <cell r="U161">
            <v>676.95322386562486</v>
          </cell>
          <cell r="V161">
            <v>557.80028804296876</v>
          </cell>
          <cell r="W161">
            <v>475.11788576865234</v>
          </cell>
          <cell r="X161">
            <v>1273.5730903280271</v>
          </cell>
          <cell r="Y161">
            <v>1896.4772014999999</v>
          </cell>
          <cell r="Z161">
            <v>2409.562328491601</v>
          </cell>
          <cell r="AA161">
            <v>2846.5378163847654</v>
          </cell>
          <cell r="AB161">
            <v>3228.2933097765622</v>
          </cell>
          <cell r="AC161">
            <v>3561.8264286453123</v>
          </cell>
          <cell r="AD161">
            <v>3861.2348929221184</v>
          </cell>
          <cell r="AE161">
            <v>4132.0954696032704</v>
          </cell>
          <cell r="AF161">
            <v>4379.6779342291984</v>
          </cell>
          <cell r="AG161">
            <v>4608.2538632535643</v>
          </cell>
          <cell r="AH161">
            <v>4819.5960813574211</v>
          </cell>
          <cell r="AI161">
            <v>5015.3073668849602</v>
          </cell>
          <cell r="AJ161">
            <v>5198.4348345189937</v>
          </cell>
          <cell r="AK161">
            <v>5372.5788440156248</v>
          </cell>
          <cell r="AL161">
            <v>5539.9492053890626</v>
          </cell>
          <cell r="AM161">
            <v>5700.4543328793434</v>
          </cell>
          <cell r="AN161">
            <v>5854.4001245576155</v>
          </cell>
          <cell r="AO161">
            <v>5990.4606726978018</v>
          </cell>
          <cell r="AP161">
            <v>6120.1853169123051</v>
          </cell>
          <cell r="AQ161">
            <v>6244.2083417613267</v>
          </cell>
          <cell r="AR161">
            <v>6363.9030989051507</v>
          </cell>
          <cell r="AS161">
            <v>7299.8903685329851</v>
          </cell>
          <cell r="AT161">
            <v>8052.6317897973895</v>
          </cell>
          <cell r="AU161">
            <v>8688.1681034523463</v>
          </cell>
          <cell r="AV161">
            <v>9244.3703618540021</v>
          </cell>
          <cell r="AW161">
            <v>9740.3710871226049</v>
          </cell>
          <cell r="AX161">
            <v>10188.63216400449</v>
          </cell>
          <cell r="AY161">
            <v>10599.860649963379</v>
          </cell>
          <cell r="AZ161">
            <v>10979.509355804688</v>
          </cell>
          <cell r="BA161">
            <v>12954.488479225587</v>
          </cell>
          <cell r="BB161">
            <v>12929.563368228124</v>
          </cell>
          <cell r="BC161">
            <v>13015.330502392968</v>
          </cell>
          <cell r="BD161">
            <v>13154.284010202828</v>
          </cell>
          <cell r="BE161">
            <v>13318.819658568602</v>
          </cell>
          <cell r="BF161">
            <v>13496.028102253127</v>
          </cell>
          <cell r="BG161">
            <v>13678.932233251759</v>
          </cell>
          <cell r="BH161">
            <v>13865.351924647413</v>
          </cell>
          <cell r="BI161">
            <v>14051.182819251171</v>
          </cell>
          <cell r="BJ161">
            <v>14236.861157617579</v>
          </cell>
          <cell r="BK161">
            <v>14419.728510375002</v>
          </cell>
          <cell r="BL161">
            <v>14599.276743158594</v>
          </cell>
        </row>
        <row r="162">
          <cell r="B162">
            <v>13</v>
          </cell>
          <cell r="C162" t="str">
            <v>Utica_WGS</v>
          </cell>
          <cell r="E162">
            <v>0</v>
          </cell>
          <cell r="F162">
            <v>0</v>
          </cell>
          <cell r="G162">
            <v>0</v>
          </cell>
          <cell r="H162">
            <v>0</v>
          </cell>
          <cell r="I162">
            <v>0</v>
          </cell>
          <cell r="J162">
            <v>0</v>
          </cell>
          <cell r="K162">
            <v>0</v>
          </cell>
          <cell r="L162">
            <v>0</v>
          </cell>
          <cell r="M162">
            <v>0</v>
          </cell>
          <cell r="N162">
            <v>0</v>
          </cell>
          <cell r="O162">
            <v>0</v>
          </cell>
          <cell r="P162">
            <v>0</v>
          </cell>
          <cell r="Q162">
            <v>505.02375893074225</v>
          </cell>
          <cell r="R162">
            <v>396.07282665843746</v>
          </cell>
          <cell r="S162">
            <v>327.00389388468756</v>
          </cell>
          <cell r="T162">
            <v>278.89338122419923</v>
          </cell>
          <cell r="U162">
            <v>748.44440146089835</v>
          </cell>
          <cell r="V162">
            <v>1115.2317751927735</v>
          </cell>
          <cell r="W162">
            <v>1416.6094458073096</v>
          </cell>
          <cell r="X162">
            <v>1672.4510268299782</v>
          </cell>
          <cell r="Y162">
            <v>1895.566364750061</v>
          </cell>
          <cell r="Z162">
            <v>2093.747275173318</v>
          </cell>
          <cell r="AA162">
            <v>2271.7375392384447</v>
          </cell>
          <cell r="AB162">
            <v>2433.8771816993262</v>
          </cell>
          <cell r="AC162">
            <v>2578.2754217534039</v>
          </cell>
          <cell r="AD162">
            <v>2711.3589595411959</v>
          </cell>
          <cell r="AE162">
            <v>2834.1535916998714</v>
          </cell>
          <cell r="AF162">
            <v>2948.3791799087107</v>
          </cell>
          <cell r="AG162">
            <v>3055.5667714956594</v>
          </cell>
          <cell r="AH162">
            <v>3155.8445407757808</v>
          </cell>
          <cell r="AI162">
            <v>3249.5100853794429</v>
          </cell>
          <cell r="AJ162">
            <v>3338.0399150366748</v>
          </cell>
          <cell r="AK162">
            <v>3423.3839980778321</v>
          </cell>
          <cell r="AL162">
            <v>3506.6116178170309</v>
          </cell>
          <cell r="AM162">
            <v>4070.5843379171824</v>
          </cell>
          <cell r="AN162">
            <v>4526.299950777774</v>
          </cell>
          <cell r="AO162">
            <v>4902.6993548952933</v>
          </cell>
          <cell r="AP162">
            <v>5229.3059830242437</v>
          </cell>
          <cell r="AQ162">
            <v>5518.8909950975676</v>
          </cell>
          <cell r="AR162">
            <v>5780.5682095543034</v>
          </cell>
          <cell r="AS162">
            <v>6021.0245743255373</v>
          </cell>
          <cell r="AT162">
            <v>6243.7576511644193</v>
          </cell>
          <cell r="AU162">
            <v>6451.081887452342</v>
          </cell>
          <cell r="AV162">
            <v>6647.2242125597522</v>
          </cell>
          <cell r="AW162">
            <v>6832.359063621363</v>
          </cell>
          <cell r="AX162">
            <v>7007.0444272787236</v>
          </cell>
          <cell r="AY162">
            <v>8120.5324562178075</v>
          </cell>
          <cell r="AZ162">
            <v>8072.6083351253847</v>
          </cell>
          <cell r="BA162">
            <v>8091.0613219731404</v>
          </cell>
          <cell r="BB162">
            <v>8143.9983113053668</v>
          </cell>
          <cell r="BC162">
            <v>8214.6236261802333</v>
          </cell>
          <cell r="BD162">
            <v>8296.1201017522289</v>
          </cell>
          <cell r="BE162">
            <v>8382.9455120280763</v>
          </cell>
          <cell r="BF162">
            <v>8472.4964211950282</v>
          </cell>
          <cell r="BG162">
            <v>8563.1702281065664</v>
          </cell>
          <cell r="BH162">
            <v>8655.1536681723555</v>
          </cell>
          <cell r="BI162">
            <v>8746.6134215182337</v>
          </cell>
          <cell r="BJ162">
            <v>8838.3504200367515</v>
          </cell>
          <cell r="BK162">
            <v>8928.8807190330317</v>
          </cell>
          <cell r="BL162">
            <v>9018.0233056962625</v>
          </cell>
        </row>
        <row r="163">
          <cell r="B163">
            <v>14</v>
          </cell>
          <cell r="C163" t="str">
            <v>Woodbine_EN</v>
          </cell>
          <cell r="E163">
            <v>0</v>
          </cell>
          <cell r="F163">
            <v>0</v>
          </cell>
          <cell r="G163">
            <v>0</v>
          </cell>
          <cell r="H163">
            <v>0</v>
          </cell>
          <cell r="I163">
            <v>0</v>
          </cell>
          <cell r="J163">
            <v>0</v>
          </cell>
          <cell r="K163">
            <v>0</v>
          </cell>
          <cell r="L163">
            <v>677.0743636032422</v>
          </cell>
          <cell r="M163">
            <v>1273.3039879875</v>
          </cell>
          <cell r="N163">
            <v>1807.084819438945</v>
          </cell>
          <cell r="O163">
            <v>2290.9086504281245</v>
          </cell>
          <cell r="P163">
            <v>3419.3750358698439</v>
          </cell>
          <cell r="Q163">
            <v>4430.9534113603113</v>
          </cell>
          <cell r="R163">
            <v>5346.662987411014</v>
          </cell>
          <cell r="S163">
            <v>6181.9949644762482</v>
          </cell>
          <cell r="T163">
            <v>6946.4483494326541</v>
          </cell>
          <cell r="U163">
            <v>7652.6041933490596</v>
          </cell>
          <cell r="V163">
            <v>8309.2345681992174</v>
          </cell>
          <cell r="W163">
            <v>8919.2876378980054</v>
          </cell>
          <cell r="X163">
            <v>9488.9495122124408</v>
          </cell>
          <cell r="Y163">
            <v>9346.127634012304</v>
          </cell>
          <cell r="Z163">
            <v>9264.1394580967954</v>
          </cell>
          <cell r="AA163">
            <v>9223.0023654900851</v>
          </cell>
          <cell r="AB163">
            <v>9213.1494709985145</v>
          </cell>
          <cell r="AC163">
            <v>9212.5731197833575</v>
          </cell>
          <cell r="AD163">
            <v>9229.873673603759</v>
          </cell>
          <cell r="AE163">
            <v>9259.0414960139642</v>
          </cell>
          <cell r="AF163">
            <v>9298.1704490542961</v>
          </cell>
          <cell r="AG163">
            <v>9346.1198170540411</v>
          </cell>
          <cell r="AH163">
            <v>9399.1711717089802</v>
          </cell>
          <cell r="AI163">
            <v>9454.9798528797637</v>
          </cell>
          <cell r="AJ163">
            <v>9514.6421518324514</v>
          </cell>
          <cell r="AK163">
            <v>9580.6163861683599</v>
          </cell>
          <cell r="AL163">
            <v>10977.742206090348</v>
          </cell>
          <cell r="AM163">
            <v>12209.593848507771</v>
          </cell>
          <cell r="AN163">
            <v>13315.792625711369</v>
          </cell>
          <cell r="AO163">
            <v>14298.091195656183</v>
          </cell>
          <cell r="AP163">
            <v>17170.461575444882</v>
          </cell>
          <cell r="AQ163">
            <v>15777.827676438746</v>
          </cell>
          <cell r="AR163">
            <v>15955.636586364401</v>
          </cell>
          <cell r="AS163">
            <v>16153.339694082621</v>
          </cell>
          <cell r="AT163">
            <v>17670.051899629972</v>
          </cell>
          <cell r="AU163">
            <v>17720.547771492063</v>
          </cell>
          <cell r="AV163">
            <v>17818.79666273349</v>
          </cell>
          <cell r="AW163">
            <v>17946.053522110626</v>
          </cell>
          <cell r="AX163">
            <v>18091.198597883547</v>
          </cell>
          <cell r="AY163">
            <v>18250.403007128891</v>
          </cell>
          <cell r="AZ163">
            <v>18417.625390380927</v>
          </cell>
          <cell r="BA163">
            <v>18585.831230642805</v>
          </cell>
          <cell r="BB163">
            <v>18759.357569258998</v>
          </cell>
          <cell r="BC163">
            <v>18934.661524651518</v>
          </cell>
          <cell r="BD163">
            <v>19112.879627493563</v>
          </cell>
          <cell r="BE163">
            <v>19291.078416168442</v>
          </cell>
          <cell r="BF163">
            <v>19468.671160072492</v>
          </cell>
          <cell r="BG163">
            <v>19645.216871064953</v>
          </cell>
          <cell r="BH163">
            <v>19822.664361350035</v>
          </cell>
          <cell r="BI163">
            <v>19998.52758458507</v>
          </cell>
          <cell r="BJ163">
            <v>20174.943768810637</v>
          </cell>
          <cell r="BK163">
            <v>20349.494758908975</v>
          </cell>
          <cell r="BL163">
            <v>20522.080669568197</v>
          </cell>
        </row>
        <row r="164">
          <cell r="B164">
            <v>15</v>
          </cell>
          <cell r="C164" t="str">
            <v>Woodbine_AMI</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680.04757411417972</v>
          </cell>
          <cell r="AA164">
            <v>1272.05046185625</v>
          </cell>
          <cell r="AB164">
            <v>1797.2305015229297</v>
          </cell>
          <cell r="AC164">
            <v>2266.4815970343748</v>
          </cell>
          <cell r="AD164">
            <v>2692.1941356944531</v>
          </cell>
          <cell r="AE164">
            <v>3081.4078851641593</v>
          </cell>
          <cell r="AF164">
            <v>4110.7542931269136</v>
          </cell>
          <cell r="AG164">
            <v>5026.9986254183195</v>
          </cell>
          <cell r="AH164">
            <v>5853.5861964539054</v>
          </cell>
          <cell r="AI164">
            <v>6606.5426241651548</v>
          </cell>
          <cell r="AJ164">
            <v>7299.4631581647063</v>
          </cell>
          <cell r="AK164">
            <v>7944.4585199460926</v>
          </cell>
          <cell r="AL164">
            <v>7888.3231686426534</v>
          </cell>
          <cell r="AM164">
            <v>7882.5464244952709</v>
          </cell>
          <cell r="AN164">
            <v>7910.5707388652336</v>
          </cell>
          <cell r="AO164">
            <v>7948.1727531083479</v>
          </cell>
          <cell r="AP164">
            <v>8002.0048349724602</v>
          </cell>
          <cell r="AQ164">
            <v>8067.5346954374991</v>
          </cell>
          <cell r="AR164">
            <v>9452.9501106218249</v>
          </cell>
          <cell r="AS164">
            <v>10677.234209090184</v>
          </cell>
          <cell r="AT164">
            <v>11778.711489273865</v>
          </cell>
          <cell r="AU164">
            <v>12782.436147717712</v>
          </cell>
          <cell r="AV164">
            <v>13710.048254937592</v>
          </cell>
          <cell r="AW164">
            <v>14572.46332059477</v>
          </cell>
          <cell r="AX164">
            <v>16029.100303332183</v>
          </cell>
          <cell r="AY164">
            <v>17355.808421191403</v>
          </cell>
          <cell r="AZ164">
            <v>18576.824654780157</v>
          </cell>
          <cell r="BA164">
            <v>19705.952474617494</v>
          </cell>
          <cell r="BB164">
            <v>20763.134022123275</v>
          </cell>
          <cell r="BC164">
            <v>21756.629707606571</v>
          </cell>
          <cell r="BD164">
            <v>22697.209547914208</v>
          </cell>
          <cell r="BE164">
            <v>23589.041190072348</v>
          </cell>
          <cell r="BF164">
            <v>27025.364425634998</v>
          </cell>
          <cell r="BG164">
            <v>27506.738585947842</v>
          </cell>
          <cell r="BH164">
            <v>28034.306321566979</v>
          </cell>
          <cell r="BI164">
            <v>28582.752096611708</v>
          </cell>
          <cell r="BJ164">
            <v>29142.788402273192</v>
          </cell>
          <cell r="BK164">
            <v>29703.684306244915</v>
          </cell>
          <cell r="BL164">
            <v>30260.863565456133</v>
          </cell>
        </row>
        <row r="165">
          <cell r="B165">
            <v>16</v>
          </cell>
          <cell r="C165" t="str">
            <v>Wilcox</v>
          </cell>
          <cell r="E165">
            <v>0</v>
          </cell>
          <cell r="F165">
            <v>0</v>
          </cell>
          <cell r="G165">
            <v>0</v>
          </cell>
          <cell r="H165">
            <v>0</v>
          </cell>
          <cell r="I165">
            <v>0</v>
          </cell>
          <cell r="J165">
            <v>0</v>
          </cell>
          <cell r="K165">
            <v>0</v>
          </cell>
          <cell r="L165">
            <v>0</v>
          </cell>
          <cell r="M165">
            <v>0</v>
          </cell>
          <cell r="N165">
            <v>0</v>
          </cell>
          <cell r="O165">
            <v>587.97527815515741</v>
          </cell>
          <cell r="P165">
            <v>1072.5558415387572</v>
          </cell>
          <cell r="Q165">
            <v>1486.4867933137205</v>
          </cell>
          <cell r="R165">
            <v>1847.5015236320066</v>
          </cell>
          <cell r="S165">
            <v>2167.0475919492187</v>
          </cell>
          <cell r="T165">
            <v>2452.2473611785276</v>
          </cell>
          <cell r="U165">
            <v>2710.0442102124748</v>
          </cell>
          <cell r="V165">
            <v>2945.2761022196041</v>
          </cell>
          <cell r="W165">
            <v>3160.2153623238869</v>
          </cell>
          <cell r="X165">
            <v>3357.9491464318075</v>
          </cell>
          <cell r="Y165">
            <v>3542.3789861793816</v>
          </cell>
          <cell r="Z165">
            <v>3715.3755365973389</v>
          </cell>
          <cell r="AA165">
            <v>3877.6312462062092</v>
          </cell>
          <cell r="AB165">
            <v>4031.2124404351853</v>
          </cell>
          <cell r="AC165">
            <v>4170.7900802134218</v>
          </cell>
          <cell r="AD165">
            <v>4303.2750073955467</v>
          </cell>
          <cell r="AE165">
            <v>4428.5210373398204</v>
          </cell>
          <cell r="AF165">
            <v>5124.8330391901645</v>
          </cell>
          <cell r="AG165">
            <v>5709.8217926409698</v>
          </cell>
          <cell r="AH165">
            <v>6216.423206554</v>
          </cell>
          <cell r="AI165">
            <v>6663.9270760470163</v>
          </cell>
          <cell r="AJ165">
            <v>7066.6741800934051</v>
          </cell>
          <cell r="AK165">
            <v>7436.1450531581741</v>
          </cell>
          <cell r="AL165">
            <v>7780.0376479380539</v>
          </cell>
          <cell r="AM165">
            <v>8101.7847956975038</v>
          </cell>
          <cell r="AN165">
            <v>8404.3247022700107</v>
          </cell>
          <cell r="AO165">
            <v>8674.9958658964551</v>
          </cell>
          <cell r="AP165">
            <v>8929.8553596212623</v>
          </cell>
          <cell r="AQ165">
            <v>9170.8719427828109</v>
          </cell>
          <cell r="AR165">
            <v>9964.6722723721141</v>
          </cell>
          <cell r="AS165">
            <v>10646.750612870397</v>
          </cell>
          <cell r="AT165">
            <v>11250.13011997053</v>
          </cell>
          <cell r="AU165">
            <v>11793.829807605636</v>
          </cell>
          <cell r="AV165">
            <v>12293.763815824925</v>
          </cell>
          <cell r="AW165">
            <v>14438.21186412478</v>
          </cell>
          <cell r="AX165">
            <v>14564.840674949983</v>
          </cell>
          <cell r="AY165">
            <v>14761.86134206295</v>
          </cell>
          <cell r="AZ165">
            <v>14991.56324841326</v>
          </cell>
          <cell r="BA165">
            <v>15233.030693604709</v>
          </cell>
          <cell r="BB165">
            <v>15482.236484984502</v>
          </cell>
          <cell r="BC165">
            <v>15732.373190101131</v>
          </cell>
          <cell r="BD165">
            <v>15982.353282928916</v>
          </cell>
          <cell r="BE165">
            <v>16228.705424720585</v>
          </cell>
          <cell r="BF165">
            <v>16470.451230992574</v>
          </cell>
          <cell r="BG165">
            <v>16707.048817264164</v>
          </cell>
          <cell r="BH165">
            <v>16940.176314506192</v>
          </cell>
          <cell r="BI165">
            <v>17167.839830417117</v>
          </cell>
          <cell r="BJ165">
            <v>17392.048793554255</v>
          </cell>
          <cell r="BK165">
            <v>17610.92814758006</v>
          </cell>
          <cell r="BL165">
            <v>17824.594345915935</v>
          </cell>
        </row>
        <row r="166">
          <cell r="B166">
            <v>17</v>
          </cell>
          <cell r="C166" t="str">
            <v>Mississippian</v>
          </cell>
          <cell r="E166">
            <v>0</v>
          </cell>
          <cell r="F166">
            <v>0</v>
          </cell>
          <cell r="G166">
            <v>0</v>
          </cell>
          <cell r="H166">
            <v>0</v>
          </cell>
          <cell r="I166">
            <v>0</v>
          </cell>
          <cell r="J166">
            <v>0</v>
          </cell>
          <cell r="K166">
            <v>394.92344132226566</v>
          </cell>
          <cell r="L166">
            <v>714.32008528857421</v>
          </cell>
          <cell r="M166">
            <v>984.30067293603508</v>
          </cell>
          <cell r="N166">
            <v>1218.5289255065916</v>
          </cell>
          <cell r="O166">
            <v>1425.656461154663</v>
          </cell>
          <cell r="P166">
            <v>1612.0218076274411</v>
          </cell>
          <cell r="Q166">
            <v>1781.7128260781246</v>
          </cell>
          <cell r="R166">
            <v>1936.151885507812</v>
          </cell>
          <cell r="S166">
            <v>2077.2117718994141</v>
          </cell>
          <cell r="T166">
            <v>2608.2781706107176</v>
          </cell>
          <cell r="U166">
            <v>3048.8927853046875</v>
          </cell>
          <cell r="V166">
            <v>3427.8991412695314</v>
          </cell>
          <cell r="W166">
            <v>3760.0556798635871</v>
          </cell>
          <cell r="X166">
            <v>4056.012673556213</v>
          </cell>
          <cell r="Y166">
            <v>4324.9126965579226</v>
          </cell>
          <cell r="Z166">
            <v>4571.9041408970943</v>
          </cell>
          <cell r="AA166">
            <v>4799.7212048089596</v>
          </cell>
          <cell r="AB166">
            <v>5012.3089227659293</v>
          </cell>
          <cell r="AC166">
            <v>5203.6207987338248</v>
          </cell>
          <cell r="AD166">
            <v>5383.2915450016772</v>
          </cell>
          <cell r="AE166">
            <v>5551.6301349264504</v>
          </cell>
          <cell r="AF166">
            <v>6102.971950399472</v>
          </cell>
          <cell r="AG166">
            <v>6567.1344937081576</v>
          </cell>
          <cell r="AH166">
            <v>6970.7556746429409</v>
          </cell>
          <cell r="AI166">
            <v>7328.7945633290374</v>
          </cell>
          <cell r="AJ166">
            <v>7652.8568599982891</v>
          </cell>
          <cell r="AK166">
            <v>7952.5689550158659</v>
          </cell>
          <cell r="AL166">
            <v>8234.0867746413533</v>
          </cell>
          <cell r="AM166">
            <v>8499.4113199051171</v>
          </cell>
          <cell r="AN166">
            <v>8750.4529476154748</v>
          </cell>
          <cell r="AO166">
            <v>8972.5195799565699</v>
          </cell>
          <cell r="AP166">
            <v>10336.47019713446</v>
          </cell>
          <cell r="AQ166">
            <v>9153.5626511196242</v>
          </cell>
          <cell r="AR166">
            <v>9422.956834568482</v>
          </cell>
          <cell r="AS166">
            <v>9651.4917845045784</v>
          </cell>
          <cell r="AT166">
            <v>11002.688824688015</v>
          </cell>
          <cell r="AU166">
            <v>10964.56444529205</v>
          </cell>
          <cell r="AV166">
            <v>10996.085521167295</v>
          </cell>
          <cell r="AW166">
            <v>11062.562321381556</v>
          </cell>
          <cell r="AX166">
            <v>11147.624788641595</v>
          </cell>
          <cell r="AY166">
            <v>11244.668478109737</v>
          </cell>
          <cell r="AZ166">
            <v>11347.824706146725</v>
          </cell>
          <cell r="BA166">
            <v>11451.590766739742</v>
          </cell>
          <cell r="BB166">
            <v>11558.304206188475</v>
          </cell>
          <cell r="BC166">
            <v>11665.469648928403</v>
          </cell>
          <cell r="BD166">
            <v>11773.747108315607</v>
          </cell>
          <cell r="BE166">
            <v>11881.238843955227</v>
          </cell>
          <cell r="BF166">
            <v>11987.598472935057</v>
          </cell>
          <cell r="BG166">
            <v>12092.591438588282</v>
          </cell>
          <cell r="BH166">
            <v>12197.531804641021</v>
          </cell>
          <cell r="BI166">
            <v>12300.873465203613</v>
          </cell>
          <cell r="BJ166">
            <v>12404.050551499755</v>
          </cell>
          <cell r="BK166">
            <v>12505.556745747066</v>
          </cell>
          <cell r="BL166">
            <v>12604.992889150873</v>
          </cell>
        </row>
        <row r="167">
          <cell r="B167">
            <v>18</v>
          </cell>
          <cell r="C167" t="str">
            <v>LRSP1</v>
          </cell>
          <cell r="E167">
            <v>0</v>
          </cell>
          <cell r="F167">
            <v>0</v>
          </cell>
          <cell r="G167">
            <v>0</v>
          </cell>
          <cell r="H167">
            <v>0</v>
          </cell>
          <cell r="I167">
            <v>0</v>
          </cell>
          <cell r="J167">
            <v>0</v>
          </cell>
          <cell r="K167">
            <v>0</v>
          </cell>
          <cell r="L167">
            <v>747.04969261949577</v>
          </cell>
          <cell r="M167">
            <v>1356.5396465599513</v>
          </cell>
          <cell r="N167">
            <v>1094.2245665549331</v>
          </cell>
          <cell r="O167">
            <v>916.32625219083695</v>
          </cell>
          <cell r="P167">
            <v>805.78397813549986</v>
          </cell>
          <cell r="Q167">
            <v>1457.5802810714742</v>
          </cell>
          <cell r="R167">
            <v>1998.6317872654661</v>
          </cell>
          <cell r="S167">
            <v>2431.652792030668</v>
          </cell>
          <cell r="T167">
            <v>2812.7953073322828</v>
          </cell>
          <cell r="U167">
            <v>3153.3792637924093</v>
          </cell>
          <cell r="V167">
            <v>3416.814527566326</v>
          </cell>
          <cell r="W167">
            <v>3681.9158440354213</v>
          </cell>
          <cell r="X167">
            <v>3927.2280954777757</v>
          </cell>
          <cell r="Y167">
            <v>4146.9685216377984</v>
          </cell>
          <cell r="Z167">
            <v>4351.1660756804804</v>
          </cell>
          <cell r="AA167">
            <v>4519.8861259682617</v>
          </cell>
          <cell r="AB167">
            <v>5451.6373735813522</v>
          </cell>
          <cell r="AC167">
            <v>6202.4046623274508</v>
          </cell>
          <cell r="AD167">
            <v>6830.4045552650268</v>
          </cell>
          <cell r="AE167">
            <v>7385.0079157191703</v>
          </cell>
          <cell r="AF167">
            <v>7881.0817023252466</v>
          </cell>
          <cell r="AG167">
            <v>8322.7459050345515</v>
          </cell>
          <cell r="AH167">
            <v>8714.4120152211781</v>
          </cell>
          <cell r="AI167">
            <v>9079.1675706463793</v>
          </cell>
          <cell r="AJ167">
            <v>9428.5206630881712</v>
          </cell>
          <cell r="AK167">
            <v>9753.9385395753488</v>
          </cell>
          <cell r="AL167">
            <v>10044.506920491705</v>
          </cell>
          <cell r="AM167">
            <v>10329.852221390307</v>
          </cell>
          <cell r="AN167">
            <v>10610.367525299667</v>
          </cell>
          <cell r="AO167">
            <v>10854.81117816565</v>
          </cell>
          <cell r="AP167">
            <v>12537.950614261463</v>
          </cell>
          <cell r="AQ167">
            <v>11036.253114094763</v>
          </cell>
          <cell r="AR167">
            <v>11295.66020789309</v>
          </cell>
          <cell r="AS167">
            <v>11632.572823426357</v>
          </cell>
          <cell r="AT167">
            <v>13272.330394585075</v>
          </cell>
          <cell r="AU167">
            <v>13196.73620852362</v>
          </cell>
          <cell r="AV167">
            <v>13217.117951500051</v>
          </cell>
          <cell r="AW167">
            <v>13271.635890336578</v>
          </cell>
          <cell r="AX167">
            <v>13381.504239350781</v>
          </cell>
          <cell r="AY167">
            <v>13442.700943154668</v>
          </cell>
          <cell r="AZ167">
            <v>13539.732673538439</v>
          </cell>
          <cell r="BA167">
            <v>13715.745579718227</v>
          </cell>
          <cell r="BB167">
            <v>13799.231478608674</v>
          </cell>
          <cell r="BC167">
            <v>13943.425445797375</v>
          </cell>
          <cell r="BD167">
            <v>14007.901190271352</v>
          </cell>
          <cell r="BE167">
            <v>14193.20958994413</v>
          </cell>
          <cell r="BF167">
            <v>14288.222271223998</v>
          </cell>
          <cell r="BG167">
            <v>14410.598253663551</v>
          </cell>
          <cell r="BH167">
            <v>14540.512210716066</v>
          </cell>
          <cell r="BI167">
            <v>14654.291882424272</v>
          </cell>
          <cell r="BJ167">
            <v>14783.486585715627</v>
          </cell>
          <cell r="BK167">
            <v>14880.963047893645</v>
          </cell>
          <cell r="BL167">
            <v>14984.681458947478</v>
          </cell>
        </row>
        <row r="168">
          <cell r="B168">
            <v>19</v>
          </cell>
          <cell r="C168" t="str">
            <v>LRSP2</v>
          </cell>
          <cell r="E168">
            <v>0</v>
          </cell>
          <cell r="F168">
            <v>0</v>
          </cell>
          <cell r="G168">
            <v>0</v>
          </cell>
          <cell r="H168">
            <v>0</v>
          </cell>
          <cell r="I168">
            <v>0</v>
          </cell>
          <cell r="J168">
            <v>0</v>
          </cell>
          <cell r="K168">
            <v>707.13526183593751</v>
          </cell>
          <cell r="L168">
            <v>1291.8762415942383</v>
          </cell>
          <cell r="M168">
            <v>1080.8257071093751</v>
          </cell>
          <cell r="N168">
            <v>932.0838886120606</v>
          </cell>
          <cell r="O168">
            <v>821.10155993041985</v>
          </cell>
          <cell r="P168">
            <v>735.11451985839835</v>
          </cell>
          <cell r="Q168">
            <v>666.40059843749987</v>
          </cell>
          <cell r="R168">
            <v>1330.4891792285157</v>
          </cell>
          <cell r="S168">
            <v>1874.3395608984379</v>
          </cell>
          <cell r="T168">
            <v>2334.5962935131843</v>
          </cell>
          <cell r="U168">
            <v>2734.1279001562502</v>
          </cell>
          <cell r="V168">
            <v>3087.4256199096685</v>
          </cell>
          <cell r="W168">
            <v>3402.7651558227544</v>
          </cell>
          <cell r="X168">
            <v>3687.3240578649907</v>
          </cell>
          <cell r="Y168">
            <v>3948.1338729309086</v>
          </cell>
          <cell r="Z168">
            <v>4189.2088250390625</v>
          </cell>
          <cell r="AA168">
            <v>4412.6681472949222</v>
          </cell>
          <cell r="AB168">
            <v>4621.9159569305421</v>
          </cell>
          <cell r="AC168">
            <v>4811.2342955053709</v>
          </cell>
          <cell r="AD168">
            <v>4989.4261241821287</v>
          </cell>
          <cell r="AE168">
            <v>5156.7433811737064</v>
          </cell>
          <cell r="AF168">
            <v>6017.6389378601089</v>
          </cell>
          <cell r="AG168">
            <v>6741.3948408105471</v>
          </cell>
          <cell r="AH168">
            <v>7368.3545360229491</v>
          </cell>
          <cell r="AI168">
            <v>7922.17676413147</v>
          </cell>
          <cell r="AJ168">
            <v>8420.5143779360988</v>
          </cell>
          <cell r="AK168">
            <v>8877.5655336914097</v>
          </cell>
          <cell r="AL168">
            <v>9302.8765379589859</v>
          </cell>
          <cell r="AM168">
            <v>9700.6911900238047</v>
          </cell>
          <cell r="AN168">
            <v>10074.646185003663</v>
          </cell>
          <cell r="AO168">
            <v>10408.789910166319</v>
          </cell>
          <cell r="AP168">
            <v>12100.823669945987</v>
          </cell>
          <cell r="AQ168">
            <v>10773.000505444335</v>
          </cell>
          <cell r="AR168">
            <v>11820.791619744874</v>
          </cell>
          <cell r="AS168">
            <v>12699.740183369751</v>
          </cell>
          <cell r="AT168">
            <v>15517.242297093202</v>
          </cell>
          <cell r="AU168">
            <v>15829.777312686769</v>
          </cell>
          <cell r="AV168">
            <v>16201.187313958741</v>
          </cell>
          <cell r="AW168">
            <v>16592.20419178802</v>
          </cell>
          <cell r="AX168">
            <v>16985.113478254396</v>
          </cell>
          <cell r="AY168">
            <v>17374.535363159182</v>
          </cell>
          <cell r="AZ168">
            <v>17754.917563667001</v>
          </cell>
          <cell r="BA168">
            <v>18120.285520415047</v>
          </cell>
          <cell r="BB168">
            <v>18476.410895948185</v>
          </cell>
          <cell r="BC168">
            <v>18821.095014375001</v>
          </cell>
          <cell r="BD168">
            <v>19156.860373172607</v>
          </cell>
          <cell r="BE168">
            <v>19481.855818853757</v>
          </cell>
          <cell r="BF168">
            <v>19796.522791860356</v>
          </cell>
          <cell r="BG168">
            <v>20101.332410650648</v>
          </cell>
          <cell r="BH168">
            <v>20399.219800919502</v>
          </cell>
          <cell r="BI168">
            <v>20688.262678740241</v>
          </cell>
          <cell r="BJ168">
            <v>20971.436277396249</v>
          </cell>
          <cell r="BK168">
            <v>21246.699342425538</v>
          </cell>
          <cell r="BL168">
            <v>21514.446849808963</v>
          </cell>
        </row>
        <row r="169">
          <cell r="B169">
            <v>20</v>
          </cell>
          <cell r="C169" t="str">
            <v>LRSP3</v>
          </cell>
          <cell r="E169">
            <v>0</v>
          </cell>
          <cell r="F169">
            <v>0</v>
          </cell>
          <cell r="G169">
            <v>0</v>
          </cell>
          <cell r="H169">
            <v>0</v>
          </cell>
          <cell r="I169">
            <v>0</v>
          </cell>
          <cell r="J169">
            <v>0</v>
          </cell>
          <cell r="K169">
            <v>0</v>
          </cell>
          <cell r="L169">
            <v>0</v>
          </cell>
          <cell r="M169">
            <v>971.13514307988282</v>
          </cell>
          <cell r="N169">
            <v>1772.6789850876216</v>
          </cell>
          <cell r="O169">
            <v>1481.0275329636718</v>
          </cell>
          <cell r="P169">
            <v>1276.187137157666</v>
          </cell>
          <cell r="Q169">
            <v>1123.8539999619136</v>
          </cell>
          <cell r="R169">
            <v>1987.0395565427239</v>
          </cell>
          <cell r="S169">
            <v>2697.4040727062497</v>
          </cell>
          <cell r="T169">
            <v>3301.3536250782709</v>
          </cell>
          <cell r="U169">
            <v>3827.8675797392571</v>
          </cell>
          <cell r="V169">
            <v>4295.2297712978516</v>
          </cell>
          <cell r="W169">
            <v>4713.7801641403566</v>
          </cell>
          <cell r="X169">
            <v>5092.6156369125547</v>
          </cell>
          <cell r="Y169">
            <v>5440.744263922119</v>
          </cell>
          <cell r="Z169">
            <v>5763.2588750555788</v>
          </cell>
          <cell r="AA169">
            <v>6062.8161127083977</v>
          </cell>
          <cell r="AB169">
            <v>6343.8005131762193</v>
          </cell>
          <cell r="AC169">
            <v>7564.5845574121413</v>
          </cell>
          <cell r="AD169">
            <v>8592.2387517425359</v>
          </cell>
          <cell r="AE169">
            <v>9483.1482668796398</v>
          </cell>
          <cell r="AF169">
            <v>10272.77904661074</v>
          </cell>
          <cell r="AG169">
            <v>10984.828723672554</v>
          </cell>
          <cell r="AH169">
            <v>11632.454753650754</v>
          </cell>
          <cell r="AI169">
            <v>12225.30305478988</v>
          </cell>
          <cell r="AJ169">
            <v>12774.281258556959</v>
          </cell>
          <cell r="AK169">
            <v>13290.406744699341</v>
          </cell>
          <cell r="AL169">
            <v>13780.92706035023</v>
          </cell>
          <cell r="AM169">
            <v>14247.452504436773</v>
          </cell>
          <cell r="AN169">
            <v>14692.02844184385</v>
          </cell>
          <cell r="AO169">
            <v>16032.743144048069</v>
          </cell>
          <cell r="AP169">
            <v>17180.238185484362</v>
          </cell>
          <cell r="AQ169">
            <v>18191.452497199218</v>
          </cell>
          <cell r="AR169">
            <v>19102.568236185867</v>
          </cell>
          <cell r="AS169">
            <v>19938.318780807207</v>
          </cell>
          <cell r="AT169">
            <v>20712.262940419132</v>
          </cell>
          <cell r="AU169">
            <v>21433.362554579238</v>
          </cell>
          <cell r="AV169">
            <v>24909.918547070749</v>
          </cell>
          <cell r="AW169">
            <v>25049.09133353152</v>
          </cell>
          <cell r="AX169">
            <v>25312.860493541648</v>
          </cell>
          <cell r="AY169">
            <v>25642.023787330625</v>
          </cell>
          <cell r="AZ169">
            <v>26003.166531034589</v>
          </cell>
          <cell r="BA169">
            <v>27301.81986180264</v>
          </cell>
          <cell r="BB169">
            <v>28441.107892187087</v>
          </cell>
          <cell r="BC169">
            <v>29465.63516116967</v>
          </cell>
          <cell r="BD169">
            <v>30406.646663677118</v>
          </cell>
          <cell r="BE169">
            <v>31278.652529984167</v>
          </cell>
          <cell r="BF169">
            <v>32093.8480771797</v>
          </cell>
          <cell r="BG169">
            <v>32861.048474394753</v>
          </cell>
          <cell r="BH169">
            <v>33590.75138137499</v>
          </cell>
          <cell r="BI169">
            <v>34284.411024094785</v>
          </cell>
          <cell r="BJ169">
            <v>34950.151362481825</v>
          </cell>
          <cell r="BK169">
            <v>35587.436888761484</v>
          </cell>
          <cell r="BL169">
            <v>36199.026914151713</v>
          </cell>
        </row>
        <row r="170">
          <cell r="B170">
            <v>21</v>
          </cell>
          <cell r="C170" t="str">
            <v>LRSP4</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738.28377379968742</v>
          </cell>
          <cell r="T170">
            <v>1382.4643427258202</v>
          </cell>
          <cell r="U170">
            <v>1954.0162843649994</v>
          </cell>
          <cell r="V170">
            <v>2467.8919487742182</v>
          </cell>
          <cell r="W170">
            <v>2933.527875138368</v>
          </cell>
          <cell r="X170">
            <v>3358.8920586476943</v>
          </cell>
          <cell r="Y170">
            <v>3751.7906879419911</v>
          </cell>
          <cell r="Z170">
            <v>4117.232192907918</v>
          </cell>
          <cell r="AA170">
            <v>4458.1933004300672</v>
          </cell>
          <cell r="AB170">
            <v>4778.792865976814</v>
          </cell>
          <cell r="AC170">
            <v>5073.5520967920984</v>
          </cell>
          <cell r="AD170">
            <v>5351.9485812640123</v>
          </cell>
          <cell r="AE170">
            <v>5614.6561499970685</v>
          </cell>
          <cell r="AF170">
            <v>5863.8583113609347</v>
          </cell>
          <cell r="AG170">
            <v>6819.314841129506</v>
          </cell>
          <cell r="AH170">
            <v>7669.3074232886702</v>
          </cell>
          <cell r="AI170">
            <v>8435.9477486467076</v>
          </cell>
          <cell r="AJ170">
            <v>9136.9248410294367</v>
          </cell>
          <cell r="AK170">
            <v>9787.2907342060516</v>
          </cell>
          <cell r="AL170">
            <v>10397.617623532087</v>
          </cell>
          <cell r="AM170">
            <v>10972.819638625338</v>
          </cell>
          <cell r="AN170">
            <v>11517.1622906349</v>
          </cell>
          <cell r="AO170">
            <v>12012.346120571847</v>
          </cell>
          <cell r="AP170">
            <v>12481.321897452346</v>
          </cell>
          <cell r="AQ170">
            <v>12927.082690201636</v>
          </cell>
          <cell r="AR170">
            <v>13353.747038690402</v>
          </cell>
          <cell r="AS170">
            <v>14466.259647968596</v>
          </cell>
          <cell r="AT170">
            <v>15473.774751206129</v>
          </cell>
          <cell r="AU170">
            <v>16397.932851945785</v>
          </cell>
          <cell r="AV170">
            <v>17258.898959658542</v>
          </cell>
          <cell r="AW170">
            <v>18064.580075712067</v>
          </cell>
          <cell r="AX170">
            <v>18821.464461438223</v>
          </cell>
          <cell r="AY170">
            <v>19538.422520319582</v>
          </cell>
          <cell r="AZ170">
            <v>20218.4566383368</v>
          </cell>
          <cell r="BA170">
            <v>22947.423815325947</v>
          </cell>
          <cell r="BB170">
            <v>23297.814143941388</v>
          </cell>
          <cell r="BC170">
            <v>23684.705636690658</v>
          </cell>
          <cell r="BD170">
            <v>24092.920948188344</v>
          </cell>
          <cell r="BE170">
            <v>24509.328732404741</v>
          </cell>
          <cell r="BF170">
            <v>24927.748676576019</v>
          </cell>
          <cell r="BG170">
            <v>25344.376008151157</v>
          </cell>
          <cell r="BH170">
            <v>25759.938145733548</v>
          </cell>
          <cell r="BI170">
            <v>26169.940271977033</v>
          </cell>
          <cell r="BJ170">
            <v>26576.666275316755</v>
          </cell>
          <cell r="BK170">
            <v>26976.455821636526</v>
          </cell>
          <cell r="BL170">
            <v>27369.003314981168</v>
          </cell>
        </row>
        <row r="171">
          <cell r="B171">
            <v>22</v>
          </cell>
          <cell r="C171" t="str">
            <v>Bakken1</v>
          </cell>
          <cell r="E171">
            <v>0</v>
          </cell>
          <cell r="F171">
            <v>0</v>
          </cell>
          <cell r="G171">
            <v>0</v>
          </cell>
          <cell r="H171">
            <v>0</v>
          </cell>
          <cell r="I171">
            <v>0</v>
          </cell>
          <cell r="J171">
            <v>0</v>
          </cell>
          <cell r="K171">
            <v>0</v>
          </cell>
          <cell r="L171">
            <v>818.84196179352011</v>
          </cell>
          <cell r="M171">
            <v>1364.059864234368</v>
          </cell>
          <cell r="N171">
            <v>1835.264011149216</v>
          </cell>
          <cell r="O171">
            <v>2065.170054297168</v>
          </cell>
          <cell r="P171">
            <v>2477.6130825290879</v>
          </cell>
          <cell r="Q171">
            <v>2373.9385422643199</v>
          </cell>
          <cell r="R171">
            <v>2792.7949970278078</v>
          </cell>
          <cell r="S171">
            <v>2872.0466013934083</v>
          </cell>
          <cell r="T171">
            <v>2961.1817959708796</v>
          </cell>
          <cell r="U171">
            <v>3301.6046984847358</v>
          </cell>
          <cell r="V171">
            <v>3145.1944165300802</v>
          </cell>
          <cell r="W171">
            <v>3492.2169971706962</v>
          </cell>
          <cell r="X171">
            <v>3506.5690164689763</v>
          </cell>
          <cell r="Y171">
            <v>3822.2195322168009</v>
          </cell>
          <cell r="Z171">
            <v>4099.212173401128</v>
          </cell>
          <cell r="AA171">
            <v>4067.2064127425042</v>
          </cell>
          <cell r="AB171">
            <v>4346.3442313835276</v>
          </cell>
          <cell r="AC171">
            <v>4587.2972565567843</v>
          </cell>
          <cell r="AD171">
            <v>4806.7596792958311</v>
          </cell>
          <cell r="AE171">
            <v>4729.91304177648</v>
          </cell>
          <cell r="AF171">
            <v>4800.1854691346407</v>
          </cell>
          <cell r="AG171">
            <v>5039.9843203787041</v>
          </cell>
          <cell r="AH171">
            <v>4807.8839573683199</v>
          </cell>
          <cell r="AI171">
            <v>5075.9589470758565</v>
          </cell>
          <cell r="AJ171">
            <v>5028.5174808494166</v>
          </cell>
          <cell r="AK171">
            <v>5281.3500225091202</v>
          </cell>
          <cell r="AL171">
            <v>5503.4001112697279</v>
          </cell>
          <cell r="AM171">
            <v>5430.3851653397278</v>
          </cell>
          <cell r="AN171">
            <v>5664.3840833448967</v>
          </cell>
          <cell r="AO171">
            <v>5861.0721367572478</v>
          </cell>
          <cell r="AP171">
            <v>6039.3223868863679</v>
          </cell>
          <cell r="AQ171">
            <v>5931.469709227008</v>
          </cell>
          <cell r="AR171">
            <v>5970.213193846681</v>
          </cell>
          <cell r="AS171">
            <v>6177.6848662055281</v>
          </cell>
          <cell r="AT171">
            <v>5926.7954499977523</v>
          </cell>
          <cell r="AU171">
            <v>6168.2740937405288</v>
          </cell>
          <cell r="AV171">
            <v>6103.7826468559206</v>
          </cell>
          <cell r="AW171">
            <v>6333.9225536291769</v>
          </cell>
          <cell r="AX171">
            <v>6532.466498091072</v>
          </cell>
          <cell r="AY171">
            <v>6441.0576741000004</v>
          </cell>
          <cell r="AZ171">
            <v>6651.2951854007033</v>
          </cell>
          <cell r="BA171">
            <v>6833.3188044925437</v>
          </cell>
          <cell r="BB171">
            <v>6998.7336358050725</v>
          </cell>
          <cell r="BC171">
            <v>6882.2474758117924</v>
          </cell>
          <cell r="BD171">
            <v>6910.6573879528323</v>
          </cell>
          <cell r="BE171">
            <v>7104.8245824784799</v>
          </cell>
          <cell r="BF171">
            <v>6844.6482402631691</v>
          </cell>
          <cell r="BG171">
            <v>7071.9835966148166</v>
          </cell>
          <cell r="BH171">
            <v>6995.5380866903042</v>
          </cell>
          <cell r="BI171">
            <v>7211.0055837738228</v>
          </cell>
          <cell r="BJ171">
            <v>7396.589614501152</v>
          </cell>
          <cell r="BK171">
            <v>7294.3776555753611</v>
          </cell>
          <cell r="BL171">
            <v>7491.8662572571202</v>
          </cell>
        </row>
        <row r="172">
          <cell r="B172">
            <v>23</v>
          </cell>
          <cell r="C172" t="str">
            <v>Bakken2</v>
          </cell>
          <cell r="E172">
            <v>0</v>
          </cell>
          <cell r="F172">
            <v>0</v>
          </cell>
          <cell r="G172">
            <v>0</v>
          </cell>
          <cell r="H172">
            <v>0</v>
          </cell>
          <cell r="I172">
            <v>0</v>
          </cell>
          <cell r="J172">
            <v>0</v>
          </cell>
          <cell r="K172">
            <v>0</v>
          </cell>
          <cell r="L172">
            <v>896.79705129638444</v>
          </cell>
          <cell r="M172">
            <v>1168.7840238528563</v>
          </cell>
          <cell r="N172">
            <v>1329.9769032868828</v>
          </cell>
          <cell r="O172">
            <v>1481.0646263964018</v>
          </cell>
          <cell r="P172">
            <v>1703.8271848035376</v>
          </cell>
          <cell r="Q172">
            <v>1904.2748057057665</v>
          </cell>
          <cell r="R172">
            <v>2004.7239894300512</v>
          </cell>
          <cell r="S172">
            <v>2185.0828860617999</v>
          </cell>
          <cell r="T172">
            <v>2346.7892534548314</v>
          </cell>
          <cell r="U172">
            <v>2413.3682633874751</v>
          </cell>
          <cell r="V172">
            <v>2564.3969478672188</v>
          </cell>
          <cell r="W172">
            <v>2619.2560810895438</v>
          </cell>
          <cell r="X172">
            <v>2758.0127878967769</v>
          </cell>
          <cell r="Y172">
            <v>2884.2417801976253</v>
          </cell>
          <cell r="Z172">
            <v>2920.7085968476827</v>
          </cell>
          <cell r="AA172">
            <v>3044.0075009957018</v>
          </cell>
          <cell r="AB172">
            <v>3156.8641044602064</v>
          </cell>
          <cell r="AC172">
            <v>3257.3307692902658</v>
          </cell>
          <cell r="AD172">
            <v>3271.7884350738768</v>
          </cell>
          <cell r="AE172">
            <v>3374.409249893125</v>
          </cell>
          <cell r="AF172">
            <v>3467.9042970106684</v>
          </cell>
          <cell r="AG172">
            <v>3475.9299960493422</v>
          </cell>
          <cell r="AH172">
            <v>3571.6301632287441</v>
          </cell>
          <cell r="AI172">
            <v>3578.7664027027031</v>
          </cell>
          <cell r="AJ172">
            <v>3672.4840041981506</v>
          </cell>
          <cell r="AK172">
            <v>3758.2966571785355</v>
          </cell>
          <cell r="AL172">
            <v>3761.0801274173941</v>
          </cell>
          <cell r="AM172">
            <v>3852.2446988773468</v>
          </cell>
          <cell r="AN172">
            <v>3935.8006656098228</v>
          </cell>
          <cell r="AO172">
            <v>4007.2427908515651</v>
          </cell>
          <cell r="AP172">
            <v>3996.4009375686237</v>
          </cell>
          <cell r="AQ172">
            <v>4073.7457439203522</v>
          </cell>
          <cell r="AR172">
            <v>4144.3208887207193</v>
          </cell>
          <cell r="AS172">
            <v>4133.4419901520687</v>
          </cell>
          <cell r="AT172">
            <v>4199.9778395777403</v>
          </cell>
          <cell r="AU172">
            <v>4184.0359212077492</v>
          </cell>
          <cell r="AV172">
            <v>4256.4973576033462</v>
          </cell>
          <cell r="AW172">
            <v>4322.183041852777</v>
          </cell>
          <cell r="AX172">
            <v>4305.8827220518024</v>
          </cell>
          <cell r="AY172">
            <v>4377.0575445556678</v>
          </cell>
          <cell r="AZ172">
            <v>4441.0906287888492</v>
          </cell>
          <cell r="BA172">
            <v>4499.4377187395994</v>
          </cell>
          <cell r="BB172">
            <v>4477.8569646687329</v>
          </cell>
          <cell r="BC172">
            <v>4543.7447911314121</v>
          </cell>
          <cell r="BD172">
            <v>4603.5230995953725</v>
          </cell>
          <cell r="BE172">
            <v>4582.1501098932285</v>
          </cell>
          <cell r="BF172">
            <v>4647.5943472106983</v>
          </cell>
          <cell r="BG172">
            <v>4629.415091914907</v>
          </cell>
          <cell r="BH172">
            <v>4552.7380295091098</v>
          </cell>
          <cell r="BI172">
            <v>4492.295672994841</v>
          </cell>
          <cell r="BJ172">
            <v>4367.4919868423412</v>
          </cell>
          <cell r="BK172">
            <v>4341.1772397237919</v>
          </cell>
          <cell r="BL172">
            <v>4317.31056817435</v>
          </cell>
        </row>
        <row r="173">
          <cell r="B173">
            <v>24</v>
          </cell>
          <cell r="C173" t="str">
            <v>AustinChalk</v>
          </cell>
          <cell r="E173">
            <v>0</v>
          </cell>
          <cell r="F173">
            <v>0</v>
          </cell>
          <cell r="G173">
            <v>0</v>
          </cell>
          <cell r="H173">
            <v>0</v>
          </cell>
          <cell r="I173">
            <v>0</v>
          </cell>
          <cell r="J173">
            <v>0</v>
          </cell>
          <cell r="K173">
            <v>0</v>
          </cell>
          <cell r="L173">
            <v>195.45933948916016</v>
          </cell>
          <cell r="M173">
            <v>165.86405057304688</v>
          </cell>
          <cell r="N173">
            <v>144.40458671874998</v>
          </cell>
          <cell r="O173">
            <v>445.01150611264643</v>
          </cell>
          <cell r="P173">
            <v>358.2065360548828</v>
          </cell>
          <cell r="Q173">
            <v>621.34089796015621</v>
          </cell>
          <cell r="R173">
            <v>507.78389815273442</v>
          </cell>
          <cell r="S173">
            <v>433.0496282703125</v>
          </cell>
          <cell r="T173">
            <v>379.10717348818361</v>
          </cell>
          <cell r="U173">
            <v>338.05321799374997</v>
          </cell>
          <cell r="V173">
            <v>305.59692521093751</v>
          </cell>
          <cell r="W173">
            <v>279.07985315969285</v>
          </cell>
          <cell r="X173">
            <v>256.96317845280714</v>
          </cell>
          <cell r="Y173">
            <v>238.3058349093013</v>
          </cell>
          <cell r="Z173">
            <v>222.33979675058592</v>
          </cell>
          <cell r="AA173">
            <v>208.46789427121624</v>
          </cell>
          <cell r="AB173">
            <v>196.33362931337891</v>
          </cell>
          <cell r="AC173">
            <v>185.34275464021039</v>
          </cell>
          <cell r="AD173">
            <v>175.57092976530805</v>
          </cell>
          <cell r="AE173">
            <v>166.78982142004438</v>
          </cell>
          <cell r="AF173">
            <v>158.86941561816406</v>
          </cell>
          <cell r="AG173">
            <v>151.70512622509767</v>
          </cell>
          <cell r="AH173">
            <v>145.16332937890624</v>
          </cell>
          <cell r="AI173">
            <v>139.14864094467816</v>
          </cell>
          <cell r="AJ173">
            <v>133.6261516402592</v>
          </cell>
          <cell r="AK173">
            <v>128.58145962011676</v>
          </cell>
          <cell r="AL173">
            <v>123.97512723876993</v>
          </cell>
          <cell r="AM173">
            <v>119.73334379719195</v>
          </cell>
          <cell r="AN173">
            <v>115.80535504116233</v>
          </cell>
          <cell r="AO173">
            <v>111.95782968200641</v>
          </cell>
          <cell r="AP173">
            <v>108.36527888632813</v>
          </cell>
          <cell r="AQ173">
            <v>105.00382804687541</v>
          </cell>
          <cell r="AR173">
            <v>101.86412348266603</v>
          </cell>
          <cell r="AS173">
            <v>98.938015839038499</v>
          </cell>
          <cell r="AT173">
            <v>96.196529282653586</v>
          </cell>
          <cell r="AU173">
            <v>93.613812295459383</v>
          </cell>
          <cell r="AV173">
            <v>91.197931307739466</v>
          </cell>
          <cell r="AW173">
            <v>88.915686351050212</v>
          </cell>
          <cell r="AX173">
            <v>86.747031052343758</v>
          </cell>
          <cell r="AY173">
            <v>84.693198989867952</v>
          </cell>
          <cell r="AZ173">
            <v>82.736460117871133</v>
          </cell>
          <cell r="BA173">
            <v>80.851444644140656</v>
          </cell>
          <cell r="BB173">
            <v>79.060282923278777</v>
          </cell>
          <cell r="BC173">
            <v>77.347838739575238</v>
          </cell>
          <cell r="BD173">
            <v>75.717615729443395</v>
          </cell>
          <cell r="BE173">
            <v>74.155854864990218</v>
          </cell>
          <cell r="BF173">
            <v>72.658250431250039</v>
          </cell>
          <cell r="BG173">
            <v>71.220851158813446</v>
          </cell>
          <cell r="BH173">
            <v>69.848065795666542</v>
          </cell>
          <cell r="BI173">
            <v>68.528224227539013</v>
          </cell>
          <cell r="BJ173">
            <v>67.266013190136732</v>
          </cell>
          <cell r="BK173">
            <v>66.050584817382813</v>
          </cell>
          <cell r="BL173">
            <v>64.879338545507807</v>
          </cell>
        </row>
        <row r="174">
          <cell r="B174">
            <v>24</v>
          </cell>
          <cell r="C174" t="str">
            <v>ThreeForks</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424.13292932248066</v>
          </cell>
          <cell r="AF174">
            <v>788.98256745020069</v>
          </cell>
          <cell r="AG174">
            <v>1110.8048969160805</v>
          </cell>
          <cell r="AH174">
            <v>1399.5242778992838</v>
          </cell>
          <cell r="AI174">
            <v>1661.6964305718</v>
          </cell>
          <cell r="AJ174">
            <v>1902.4418636905552</v>
          </cell>
          <cell r="AK174">
            <v>2126.0796432182251</v>
          </cell>
          <cell r="AL174">
            <v>2335.8375893920029</v>
          </cell>
          <cell r="AM174">
            <v>2533.5580244430212</v>
          </cell>
          <cell r="AN174">
            <v>2720.7615397097875</v>
          </cell>
          <cell r="AO174">
            <v>2893.6667181021398</v>
          </cell>
          <cell r="AP174">
            <v>3472.7601052422533</v>
          </cell>
          <cell r="AQ174">
            <v>3158.0002068672411</v>
          </cell>
          <cell r="AR174">
            <v>3322.9244262329794</v>
          </cell>
          <cell r="AS174">
            <v>3476.61891191214</v>
          </cell>
          <cell r="AT174">
            <v>4034.1189574963782</v>
          </cell>
          <cell r="AU174">
            <v>4116.4972381058315</v>
          </cell>
          <cell r="AV174">
            <v>4209.4413987832331</v>
          </cell>
          <cell r="AW174">
            <v>4307.1184669700897</v>
          </cell>
          <cell r="AX174">
            <v>4406.4907654402587</v>
          </cell>
          <cell r="AY174">
            <v>4506.6402291948189</v>
          </cell>
          <cell r="AZ174">
            <v>4606.2391811398147</v>
          </cell>
          <cell r="BA174">
            <v>4703.710333189817</v>
          </cell>
          <cell r="BB174">
            <v>4800.3331812954502</v>
          </cell>
          <cell r="BC174">
            <v>4895.4029235318494</v>
          </cell>
          <cell r="BD174">
            <v>4989.3919336761619</v>
          </cell>
          <cell r="BE174">
            <v>5081.7003288773703</v>
          </cell>
          <cell r="BF174">
            <v>5172.311342916275</v>
          </cell>
          <cell r="BG174">
            <v>5261.2303341865436</v>
          </cell>
          <cell r="BH174">
            <v>5349.0926188947778</v>
          </cell>
          <cell r="BI174">
            <v>5435.3330127785412</v>
          </cell>
          <cell r="BJ174">
            <v>5520.622551487937</v>
          </cell>
          <cell r="BK174">
            <v>5604.3845348387686</v>
          </cell>
          <cell r="BL174">
            <v>5686.659815684121</v>
          </cell>
        </row>
        <row r="175">
          <cell r="B175">
            <v>25</v>
          </cell>
          <cell r="C175" t="str">
            <v>CH4</v>
          </cell>
          <cell r="E175">
            <v>0</v>
          </cell>
          <cell r="F175">
            <v>0</v>
          </cell>
          <cell r="G175">
            <v>0</v>
          </cell>
          <cell r="H175">
            <v>0</v>
          </cell>
          <cell r="I175">
            <v>0</v>
          </cell>
          <cell r="J175">
            <v>0</v>
          </cell>
          <cell r="K175">
            <v>0</v>
          </cell>
          <cell r="L175">
            <v>880.19667268421495</v>
          </cell>
          <cell r="M175">
            <v>1655.2951843837504</v>
          </cell>
          <cell r="N175">
            <v>3235.2046984511717</v>
          </cell>
          <cell r="O175">
            <v>4642.3486093359379</v>
          </cell>
          <cell r="P175">
            <v>5915.2654444619548</v>
          </cell>
          <cell r="Q175">
            <v>6188.0329005117201</v>
          </cell>
          <cell r="R175">
            <v>6475.8591895094287</v>
          </cell>
          <cell r="S175">
            <v>6766.2257870098128</v>
          </cell>
          <cell r="T175">
            <v>7943.3531699585292</v>
          </cell>
          <cell r="U175">
            <v>8999.7944780908128</v>
          </cell>
          <cell r="V175">
            <v>9961.3704488055482</v>
          </cell>
          <cell r="W175">
            <v>10841.143228074581</v>
          </cell>
          <cell r="X175">
            <v>11652.733007581606</v>
          </cell>
          <cell r="Y175">
            <v>12411.580328153528</v>
          </cell>
          <cell r="Z175">
            <v>13125.529839747076</v>
          </cell>
          <cell r="AA175">
            <v>13797.846417037808</v>
          </cell>
          <cell r="AB175">
            <v>14436.40480669329</v>
          </cell>
          <cell r="AC175">
            <v>15022.375888166043</v>
          </cell>
          <cell r="AD175">
            <v>15580.673789441529</v>
          </cell>
          <cell r="AE175">
            <v>16110.956143497175</v>
          </cell>
          <cell r="AF175">
            <v>16617.485400293885</v>
          </cell>
          <cell r="AG175">
            <v>17104.431123453724</v>
          </cell>
          <cell r="AH175">
            <v>17570.03817609651</v>
          </cell>
          <cell r="AI175">
            <v>18013.882901678702</v>
          </cell>
          <cell r="AJ175">
            <v>18441.337796095158</v>
          </cell>
          <cell r="AK175">
            <v>18860.151285485859</v>
          </cell>
          <cell r="AL175">
            <v>19274.194095204446</v>
          </cell>
          <cell r="AM175">
            <v>19680.745227684558</v>
          </cell>
          <cell r="AN175">
            <v>20078.8321291676</v>
          </cell>
          <cell r="AO175">
            <v>22147.044179653298</v>
          </cell>
          <cell r="AP175">
            <v>22270.921982959368</v>
          </cell>
          <cell r="AQ175">
            <v>20730.97723644675</v>
          </cell>
          <cell r="AR175">
            <v>22849.040236731023</v>
          </cell>
          <cell r="AS175">
            <v>23016.138547917024</v>
          </cell>
          <cell r="AT175">
            <v>23213.953506855854</v>
          </cell>
          <cell r="AU175">
            <v>23429.407655872972</v>
          </cell>
          <cell r="AV175">
            <v>23661.697621736872</v>
          </cell>
          <cell r="AW175">
            <v>23901.677708410349</v>
          </cell>
          <cell r="AX175">
            <v>24144.086466521225</v>
          </cell>
          <cell r="AY175">
            <v>24389.955336950679</v>
          </cell>
          <cell r="AZ175">
            <v>24635.341819048284</v>
          </cell>
          <cell r="BA175">
            <v>24873.697511028848</v>
          </cell>
          <cell r="BB175">
            <v>25112.869077258361</v>
          </cell>
          <cell r="BC175">
            <v>25349.609573380596</v>
          </cell>
          <cell r="BD175">
            <v>25586.549884690485</v>
          </cell>
          <cell r="BE175">
            <v>25820.599475189614</v>
          </cell>
          <cell r="BF175">
            <v>26051.612527014742</v>
          </cell>
          <cell r="BG175">
            <v>26279.493284354612</v>
          </cell>
          <cell r="BH175">
            <v>26507.233494693864</v>
          </cell>
          <cell r="BI175">
            <v>26731.810226673701</v>
          </cell>
          <cell r="BJ175">
            <v>26956.319482975516</v>
          </cell>
          <cell r="BK175">
            <v>27177.719670459661</v>
          </cell>
          <cell r="BL175">
            <v>27396.031056484517</v>
          </cell>
        </row>
        <row r="176">
          <cell r="B176">
            <v>26</v>
          </cell>
          <cell r="C176" t="str">
            <v>CH4_Area</v>
          </cell>
          <cell r="E176">
            <v>0</v>
          </cell>
          <cell r="F176">
            <v>0</v>
          </cell>
          <cell r="G176">
            <v>0</v>
          </cell>
          <cell r="H176">
            <v>0</v>
          </cell>
          <cell r="I176">
            <v>0</v>
          </cell>
          <cell r="J176">
            <v>0</v>
          </cell>
          <cell r="K176">
            <v>0</v>
          </cell>
          <cell r="L176">
            <v>761.70865905364758</v>
          </cell>
          <cell r="M176">
            <v>1432.4669864859375</v>
          </cell>
          <cell r="N176">
            <v>2032.9704218688132</v>
          </cell>
          <cell r="O176">
            <v>2577.2722317316402</v>
          </cell>
          <cell r="P176">
            <v>3076.4752371010536</v>
          </cell>
          <cell r="Q176">
            <v>3538.2534323178511</v>
          </cell>
          <cell r="R176">
            <v>3965.3962774853017</v>
          </cell>
          <cell r="S176">
            <v>4361.4885849482807</v>
          </cell>
          <cell r="T176">
            <v>4728.2602396935936</v>
          </cell>
          <cell r="U176">
            <v>5070.9262851998428</v>
          </cell>
          <cell r="V176">
            <v>5392.7878855012214</v>
          </cell>
          <cell r="W176">
            <v>5693.9326489415917</v>
          </cell>
          <cell r="X176">
            <v>5976.9927001454807</v>
          </cell>
          <cell r="Y176">
            <v>6246.660335083594</v>
          </cell>
          <cell r="Z176">
            <v>6504.4608028332486</v>
          </cell>
          <cell r="AA176">
            <v>6750.2427145907186</v>
          </cell>
          <cell r="AB176">
            <v>6986.5390318568334</v>
          </cell>
          <cell r="AC176">
            <v>7203.2915603963675</v>
          </cell>
          <cell r="AD176">
            <v>7411.805001857867</v>
          </cell>
          <cell r="AE176">
            <v>7611.2514763114195</v>
          </cell>
          <cell r="AF176">
            <v>7803.1232205200231</v>
          </cell>
          <cell r="AG176">
            <v>7988.9370384529466</v>
          </cell>
          <cell r="AH176">
            <v>8167.5078864567622</v>
          </cell>
          <cell r="AI176">
            <v>8338.3540467859184</v>
          </cell>
          <cell r="AJ176">
            <v>8503.7230496912362</v>
          </cell>
          <cell r="AK176">
            <v>8666.9611994772931</v>
          </cell>
          <cell r="AL176">
            <v>8829.6310713899693</v>
          </cell>
          <cell r="AM176">
            <v>8990.2994731185136</v>
          </cell>
          <cell r="AN176">
            <v>9148.3737223355402</v>
          </cell>
          <cell r="AO176">
            <v>10029.261082350189</v>
          </cell>
          <cell r="AP176">
            <v>10069.724987655225</v>
          </cell>
          <cell r="AQ176">
            <v>9391.0634975376543</v>
          </cell>
          <cell r="AR176">
            <v>10295.969910106034</v>
          </cell>
          <cell r="AS176">
            <v>10357.466340071456</v>
          </cell>
          <cell r="AT176">
            <v>10432.90666706207</v>
          </cell>
          <cell r="AU176">
            <v>10516.538511801733</v>
          </cell>
          <cell r="AV176">
            <v>10608.056091731794</v>
          </cell>
          <cell r="AW176">
            <v>10703.375838603946</v>
          </cell>
          <cell r="AX176">
            <v>10800.146622315053</v>
          </cell>
          <cell r="AY176">
            <v>10898.825860025017</v>
          </cell>
          <cell r="AZ176">
            <v>10997.640845501304</v>
          </cell>
          <cell r="BA176">
            <v>11093.659123141051</v>
          </cell>
          <cell r="BB176">
            <v>11190.37062539101</v>
          </cell>
          <cell r="BC176">
            <v>11286.312338380689</v>
          </cell>
          <cell r="BD176">
            <v>11382.640608475873</v>
          </cell>
          <cell r="BE176">
            <v>11477.964839179062</v>
          </cell>
          <cell r="BF176">
            <v>11572.207079669997</v>
          </cell>
          <cell r="BG176">
            <v>11665.312216945724</v>
          </cell>
          <cell r="BH176">
            <v>11758.595405960064</v>
          </cell>
          <cell r="BI176">
            <v>11850.702604299224</v>
          </cell>
          <cell r="BJ176">
            <v>11942.994883481253</v>
          </cell>
          <cell r="BK176">
            <v>12034.113048128756</v>
          </cell>
          <cell r="BL176">
            <v>12124.05672296217</v>
          </cell>
        </row>
        <row r="177">
          <cell r="C177" t="str">
            <v>Net Oil Revenue</v>
          </cell>
          <cell r="E177">
            <v>7754</v>
          </cell>
          <cell r="F177">
            <v>7232</v>
          </cell>
          <cell r="G177">
            <v>8011</v>
          </cell>
          <cell r="H177">
            <v>7284.8454411333787</v>
          </cell>
          <cell r="I177">
            <v>7705.7272497020695</v>
          </cell>
          <cell r="J177">
            <v>6764.9880469856507</v>
          </cell>
          <cell r="K177">
            <v>12738.493870729642</v>
          </cell>
          <cell r="L177">
            <v>31002.963217127653</v>
          </cell>
          <cell r="M177">
            <v>34889.434105024717</v>
          </cell>
          <cell r="N177">
            <v>38846.016488017522</v>
          </cell>
          <cell r="O177">
            <v>43059.758811351523</v>
          </cell>
          <cell r="P177">
            <v>47787.987780523574</v>
          </cell>
          <cell r="Q177">
            <v>50797.648943144864</v>
          </cell>
          <cell r="R177">
            <v>55715.178552296537</v>
          </cell>
          <cell r="S177">
            <v>61742.973503718538</v>
          </cell>
          <cell r="T177">
            <v>67823.06490770432</v>
          </cell>
          <cell r="U177">
            <v>74728.097272479121</v>
          </cell>
          <cell r="V177">
            <v>79434.57607144276</v>
          </cell>
          <cell r="W177">
            <v>84394.810225997906</v>
          </cell>
          <cell r="X177">
            <v>89950.040248820427</v>
          </cell>
          <cell r="Y177">
            <v>93815.909825587893</v>
          </cell>
          <cell r="Z177">
            <v>98409.002364917542</v>
          </cell>
          <cell r="AA177">
            <v>102370.29984538768</v>
          </cell>
          <cell r="AB177">
            <v>107071.94986900476</v>
          </cell>
          <cell r="AC177">
            <v>111344.60292450702</v>
          </cell>
          <cell r="AD177">
            <v>115528.04368341104</v>
          </cell>
          <cell r="AE177">
            <v>120587.56314518252</v>
          </cell>
          <cell r="AF177">
            <v>126881.10105470153</v>
          </cell>
          <cell r="AG177">
            <v>134815.84494002254</v>
          </cell>
          <cell r="AH177">
            <v>140824.39872858077</v>
          </cell>
          <cell r="AI177">
            <v>147098.91224858406</v>
          </cell>
          <cell r="AJ177">
            <v>152801.49716384083</v>
          </cell>
          <cell r="AK177">
            <v>157896.5278530964</v>
          </cell>
          <cell r="AL177">
            <v>163810.82084515938</v>
          </cell>
          <cell r="AM177">
            <v>169455.29833608397</v>
          </cell>
          <cell r="AN177">
            <v>175178.23759434087</v>
          </cell>
          <cell r="AO177">
            <v>175040.46913707818</v>
          </cell>
          <cell r="AP177">
            <v>186416.61354127771</v>
          </cell>
          <cell r="AQ177">
            <v>181071.44109685739</v>
          </cell>
          <cell r="AR177">
            <v>190455.17084689107</v>
          </cell>
          <cell r="AS177">
            <v>198119.79372177753</v>
          </cell>
          <cell r="AT177">
            <v>210964.3285528039</v>
          </cell>
          <cell r="AU177">
            <v>216245.34496723162</v>
          </cell>
          <cell r="AV177">
            <v>224962.51550150994</v>
          </cell>
          <cell r="AW177">
            <v>231189.53240846822</v>
          </cell>
          <cell r="AX177">
            <v>236015.77562807704</v>
          </cell>
          <cell r="AY177">
            <v>243097.96040805892</v>
          </cell>
          <cell r="AZ177">
            <v>248123.7709911603</v>
          </cell>
          <cell r="BA177">
            <v>256788.59476492868</v>
          </cell>
          <cell r="BB177">
            <v>261553.27969580996</v>
          </cell>
          <cell r="BC177">
            <v>266120.34585968166</v>
          </cell>
          <cell r="BD177">
            <v>270661.50283016113</v>
          </cell>
          <cell r="BE177">
            <v>275291.95153920772</v>
          </cell>
          <cell r="BF177">
            <v>281907.79617073276</v>
          </cell>
          <cell r="BG177">
            <v>285918.25430251571</v>
          </cell>
          <cell r="BH177">
            <v>289549.87929303723</v>
          </cell>
          <cell r="BI177">
            <v>293408.2233396591</v>
          </cell>
          <cell r="BJ177">
            <v>297149.09820253903</v>
          </cell>
          <cell r="BK177">
            <v>300596.638781727</v>
          </cell>
          <cell r="BL177">
            <v>304274.10388331738</v>
          </cell>
        </row>
        <row r="179">
          <cell r="C179" t="str">
            <v>Gas Revenue</v>
          </cell>
        </row>
        <row r="180">
          <cell r="B180">
            <v>1</v>
          </cell>
          <cell r="C180" t="str">
            <v>RAM-PDP</v>
          </cell>
          <cell r="E180">
            <v>650</v>
          </cell>
          <cell r="F180">
            <v>531</v>
          </cell>
          <cell r="G180">
            <v>487</v>
          </cell>
          <cell r="H180">
            <v>376.87134631300381</v>
          </cell>
          <cell r="I180">
            <v>489.44941692965443</v>
          </cell>
          <cell r="J180">
            <v>410.93738355557861</v>
          </cell>
          <cell r="K180">
            <v>414.35976356696369</v>
          </cell>
          <cell r="L180">
            <v>410.78466803671176</v>
          </cell>
          <cell r="M180">
            <v>394.43810606521288</v>
          </cell>
          <cell r="N180">
            <v>406.20061600512969</v>
          </cell>
          <cell r="O180">
            <v>397.1391786630237</v>
          </cell>
          <cell r="P180">
            <v>404.11658712107788</v>
          </cell>
          <cell r="Q180">
            <v>519.22888360439686</v>
          </cell>
          <cell r="R180">
            <v>464.09032614726158</v>
          </cell>
          <cell r="S180">
            <v>505.89083643252042</v>
          </cell>
          <cell r="T180">
            <v>486.01225460202153</v>
          </cell>
          <cell r="U180">
            <v>496.58076841438947</v>
          </cell>
          <cell r="V180">
            <v>476.67131306219363</v>
          </cell>
          <cell r="W180">
            <v>487.33198778003106</v>
          </cell>
          <cell r="X180">
            <v>481.28737579294119</v>
          </cell>
          <cell r="Y180">
            <v>460.53445406339858</v>
          </cell>
          <cell r="Z180">
            <v>470.51372503860955</v>
          </cell>
          <cell r="AA180">
            <v>453.565638772461</v>
          </cell>
          <cell r="AB180">
            <v>465.93179663583203</v>
          </cell>
          <cell r="AC180">
            <v>514.88863399364652</v>
          </cell>
          <cell r="AD180">
            <v>458.93542783673081</v>
          </cell>
          <cell r="AE180">
            <v>498.60276772965108</v>
          </cell>
          <cell r="AF180">
            <v>471.32354403380111</v>
          </cell>
          <cell r="AG180">
            <v>482.13592089448338</v>
          </cell>
          <cell r="AH180">
            <v>462.67411680311181</v>
          </cell>
          <cell r="AI180">
            <v>473.61160849307322</v>
          </cell>
          <cell r="AJ180">
            <v>469.03047749749743</v>
          </cell>
          <cell r="AK180">
            <v>449.56457563924454</v>
          </cell>
          <cell r="AL180">
            <v>459.44015549666523</v>
          </cell>
          <cell r="AM180">
            <v>441.41028944450795</v>
          </cell>
          <cell r="AN180">
            <v>451.80812841026221</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row>
        <row r="181">
          <cell r="B181">
            <v>2</v>
          </cell>
          <cell r="C181" t="str">
            <v>RAM-PDNP</v>
          </cell>
          <cell r="E181">
            <v>0</v>
          </cell>
          <cell r="F181">
            <v>0</v>
          </cell>
          <cell r="G181">
            <v>0</v>
          </cell>
          <cell r="H181">
            <v>8.7957418416820197</v>
          </cell>
          <cell r="I181">
            <v>10.099858296190321</v>
          </cell>
          <cell r="J181">
            <v>9.3042704955454756</v>
          </cell>
          <cell r="K181">
            <v>9.3546627478078577</v>
          </cell>
          <cell r="L181">
            <v>116.98185665238086</v>
          </cell>
          <cell r="M181">
            <v>87.296151937102735</v>
          </cell>
          <cell r="N181">
            <v>77.046817855758619</v>
          </cell>
          <cell r="O181">
            <v>163.72817600797154</v>
          </cell>
          <cell r="P181">
            <v>134.95622154742691</v>
          </cell>
          <cell r="Q181">
            <v>152.26105813516565</v>
          </cell>
          <cell r="R181">
            <v>190.76625397326396</v>
          </cell>
          <cell r="S181">
            <v>196.61044257855661</v>
          </cell>
          <cell r="T181">
            <v>179.48910597250452</v>
          </cell>
          <cell r="U181">
            <v>278.47887170652211</v>
          </cell>
          <cell r="V181">
            <v>253.51445789899239</v>
          </cell>
          <cell r="W181">
            <v>246.55745989243093</v>
          </cell>
          <cell r="X181">
            <v>261.87475432493289</v>
          </cell>
          <cell r="Y181">
            <v>233.91855826520776</v>
          </cell>
          <cell r="Z181">
            <v>226.12427122412817</v>
          </cell>
          <cell r="AA181">
            <v>256.15654136549347</v>
          </cell>
          <cell r="AB181">
            <v>246.56903472224263</v>
          </cell>
          <cell r="AC181">
            <v>257.44612187461189</v>
          </cell>
          <cell r="AD181">
            <v>218.91216042796924</v>
          </cell>
          <cell r="AE181">
            <v>228.10634089199735</v>
          </cell>
          <cell r="AF181">
            <v>206.41386635698498</v>
          </cell>
          <cell r="AG181">
            <v>200.5579255168378</v>
          </cell>
          <cell r="AH181">
            <v>185.28004540308299</v>
          </cell>
          <cell r="AI181">
            <v>182.99887371721212</v>
          </cell>
          <cell r="AJ181">
            <v>175.010755450114</v>
          </cell>
          <cell r="AK181">
            <v>162.02933080386882</v>
          </cell>
          <cell r="AL181">
            <v>163.39901119576803</v>
          </cell>
          <cell r="AM181">
            <v>156.7102930098755</v>
          </cell>
          <cell r="AN181">
            <v>156.33344493330688</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row>
        <row r="182">
          <cell r="B182">
            <v>3</v>
          </cell>
          <cell r="C182" t="str">
            <v>RAM-PUD</v>
          </cell>
          <cell r="E182">
            <v>0</v>
          </cell>
          <cell r="F182">
            <v>0</v>
          </cell>
          <cell r="G182">
            <v>0</v>
          </cell>
          <cell r="H182">
            <v>0</v>
          </cell>
          <cell r="I182">
            <v>65.190161211477857</v>
          </cell>
          <cell r="J182">
            <v>52.392594331782156</v>
          </cell>
          <cell r="K182">
            <v>47.62162608412099</v>
          </cell>
          <cell r="L182">
            <v>142.65724538268444</v>
          </cell>
          <cell r="M182">
            <v>111.599497001617</v>
          </cell>
          <cell r="N182">
            <v>100.00268987565892</v>
          </cell>
          <cell r="O182">
            <v>442.04445892151153</v>
          </cell>
          <cell r="P182">
            <v>400.75039292483046</v>
          </cell>
          <cell r="Q182">
            <v>477.80668987610153</v>
          </cell>
          <cell r="R182">
            <v>406.34857522616295</v>
          </cell>
          <cell r="S182">
            <v>427.94309350218862</v>
          </cell>
          <cell r="T182">
            <v>400.02580391363512</v>
          </cell>
          <cell r="U182">
            <v>641.14082824357718</v>
          </cell>
          <cell r="V182">
            <v>569.46313813251709</v>
          </cell>
          <cell r="W182">
            <v>552.98967188419351</v>
          </cell>
          <cell r="X182">
            <v>680.6136784547399</v>
          </cell>
          <cell r="Y182">
            <v>616.26675843690987</v>
          </cell>
          <cell r="Z182">
            <v>604.30048853182575</v>
          </cell>
          <cell r="AA182">
            <v>749.06663160179937</v>
          </cell>
          <cell r="AB182">
            <v>715.29126887036216</v>
          </cell>
          <cell r="AC182">
            <v>743.20261679263638</v>
          </cell>
          <cell r="AD182">
            <v>716.30528494463226</v>
          </cell>
          <cell r="AE182">
            <v>736.73008516732057</v>
          </cell>
          <cell r="AF182">
            <v>662.87065641647155</v>
          </cell>
          <cell r="AG182">
            <v>741.54232571062437</v>
          </cell>
          <cell r="AH182">
            <v>674.82821999768817</v>
          </cell>
          <cell r="AI182">
            <v>660.05719234425851</v>
          </cell>
          <cell r="AJ182">
            <v>741.24809099422453</v>
          </cell>
          <cell r="AK182">
            <v>674.08018016292669</v>
          </cell>
          <cell r="AL182">
            <v>660.18753549546886</v>
          </cell>
          <cell r="AM182">
            <v>610.33959741208412</v>
          </cell>
          <cell r="AN182">
            <v>603.83626338511294</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row>
        <row r="183">
          <cell r="B183">
            <v>4</v>
          </cell>
          <cell r="C183" t="str">
            <v>GEOI-PDP</v>
          </cell>
          <cell r="E183">
            <v>0</v>
          </cell>
          <cell r="F183">
            <v>0</v>
          </cell>
          <cell r="G183">
            <v>0</v>
          </cell>
          <cell r="H183">
            <v>0</v>
          </cell>
          <cell r="I183">
            <v>0</v>
          </cell>
          <cell r="J183">
            <v>0</v>
          </cell>
          <cell r="K183">
            <v>0</v>
          </cell>
          <cell r="L183">
            <v>825.77831000000003</v>
          </cell>
          <cell r="M183">
            <v>826.97784084</v>
          </cell>
          <cell r="N183">
            <v>839.34873680999988</v>
          </cell>
          <cell r="O183">
            <v>901.50978974000009</v>
          </cell>
          <cell r="P183">
            <v>992.67124969999986</v>
          </cell>
          <cell r="Q183">
            <v>986.6933148600001</v>
          </cell>
          <cell r="R183">
            <v>974.49212616000011</v>
          </cell>
          <cell r="S183">
            <v>952.65789438000013</v>
          </cell>
          <cell r="T183">
            <v>932.59051099999999</v>
          </cell>
          <cell r="U183">
            <v>926.44173369000009</v>
          </cell>
          <cell r="V183">
            <v>927.73048284000004</v>
          </cell>
          <cell r="W183">
            <v>929.51809368000022</v>
          </cell>
          <cell r="X183">
            <v>922.2180003200001</v>
          </cell>
          <cell r="Y183">
            <v>911.87161936000018</v>
          </cell>
          <cell r="Z183">
            <v>912.1912471600001</v>
          </cell>
          <cell r="AA183">
            <v>935.32145741999989</v>
          </cell>
          <cell r="AB183">
            <v>986.78764169999999</v>
          </cell>
          <cell r="AC183">
            <v>947.82078299999989</v>
          </cell>
          <cell r="AD183">
            <v>942.47944299999995</v>
          </cell>
          <cell r="AE183">
            <v>925.38715500000001</v>
          </cell>
          <cell r="AF183">
            <v>882.38936799999988</v>
          </cell>
          <cell r="AG183">
            <v>886.92950699999994</v>
          </cell>
          <cell r="AH183">
            <v>895.74271799999997</v>
          </cell>
          <cell r="AI183">
            <v>906.69246499999986</v>
          </cell>
          <cell r="AJ183">
            <v>912.03380499999992</v>
          </cell>
          <cell r="AK183">
            <v>912.83500599999991</v>
          </cell>
          <cell r="AL183">
            <v>922.44941799999992</v>
          </cell>
          <cell r="AM183">
            <v>947.55371599999989</v>
          </cell>
          <cell r="AN183">
            <v>998.83057999999983</v>
          </cell>
          <cell r="AO183">
            <v>901.84807533333458</v>
          </cell>
          <cell r="AP183">
            <v>895.26524266666797</v>
          </cell>
          <cell r="AQ183">
            <v>877.39755400000115</v>
          </cell>
          <cell r="AR183">
            <v>832.72833233333449</v>
          </cell>
          <cell r="AS183">
            <v>836.25484983333445</v>
          </cell>
          <cell r="AT183">
            <v>842.36748016666786</v>
          </cell>
          <cell r="AU183">
            <v>851.06622333333439</v>
          </cell>
          <cell r="AV183">
            <v>855.76824666666789</v>
          </cell>
          <cell r="AW183">
            <v>856.47355016666791</v>
          </cell>
          <cell r="AX183">
            <v>865.17229333333455</v>
          </cell>
          <cell r="AY183">
            <v>889.15261233333467</v>
          </cell>
          <cell r="AZ183">
            <v>931.4708223333347</v>
          </cell>
          <cell r="BA183">
            <v>847.32870747916786</v>
          </cell>
          <cell r="BB183">
            <v>841.06302810416787</v>
          </cell>
          <cell r="BC183">
            <v>824.35454977083452</v>
          </cell>
          <cell r="BD183">
            <v>784.67191372916784</v>
          </cell>
          <cell r="BE183">
            <v>787.80475341666784</v>
          </cell>
          <cell r="BF183">
            <v>793.23500887500131</v>
          </cell>
          <cell r="BG183">
            <v>800.54496814583445</v>
          </cell>
          <cell r="BH183">
            <v>804.72208772916792</v>
          </cell>
          <cell r="BI183">
            <v>805.55751164583444</v>
          </cell>
          <cell r="BJ183">
            <v>815.37374266666791</v>
          </cell>
          <cell r="BK183">
            <v>832.91764491666788</v>
          </cell>
          <cell r="BL183">
            <v>872.60028095833468</v>
          </cell>
        </row>
        <row r="184">
          <cell r="B184">
            <v>5</v>
          </cell>
          <cell r="C184" t="str">
            <v>GEOI-PDNP</v>
          </cell>
          <cell r="E184">
            <v>0</v>
          </cell>
          <cell r="F184">
            <v>0</v>
          </cell>
          <cell r="G184">
            <v>0</v>
          </cell>
          <cell r="H184">
            <v>0</v>
          </cell>
          <cell r="I184">
            <v>0</v>
          </cell>
          <cell r="J184">
            <v>0</v>
          </cell>
          <cell r="K184">
            <v>0</v>
          </cell>
          <cell r="L184">
            <v>5.2717543999999998</v>
          </cell>
          <cell r="M184">
            <v>34.823611960000001</v>
          </cell>
          <cell r="N184">
            <v>30.698235980000003</v>
          </cell>
          <cell r="O184">
            <v>29.182098460000002</v>
          </cell>
          <cell r="P184">
            <v>63.650676749999995</v>
          </cell>
          <cell r="Q184">
            <v>59.301821500000003</v>
          </cell>
          <cell r="R184">
            <v>63.681318480000002</v>
          </cell>
          <cell r="S184">
            <v>84.48124854000001</v>
          </cell>
          <cell r="T184">
            <v>80.355553199999989</v>
          </cell>
          <cell r="U184">
            <v>140.84376804999999</v>
          </cell>
          <cell r="V184">
            <v>133.27611066</v>
          </cell>
          <cell r="W184">
            <v>126.86345568</v>
          </cell>
          <cell r="X184">
            <v>126.03142983000001</v>
          </cell>
          <cell r="Y184">
            <v>118.49018597999999</v>
          </cell>
          <cell r="Z184">
            <v>113.97350886</v>
          </cell>
          <cell r="AA184">
            <v>109.06930111</v>
          </cell>
          <cell r="AB184">
            <v>116.50157999999999</v>
          </cell>
          <cell r="AC184">
            <v>169.05565377249988</v>
          </cell>
          <cell r="AD184">
            <v>169.05565377249988</v>
          </cell>
          <cell r="AE184">
            <v>167.06089679583323</v>
          </cell>
          <cell r="AF184">
            <v>160.66860739333319</v>
          </cell>
          <cell r="AG184">
            <v>162.34601666916654</v>
          </cell>
          <cell r="AH184">
            <v>159.76189967666653</v>
          </cell>
          <cell r="AI184">
            <v>153.00692718749988</v>
          </cell>
          <cell r="AJ184">
            <v>143.48649616249989</v>
          </cell>
          <cell r="AK184">
            <v>145.43591775333323</v>
          </cell>
          <cell r="AL184">
            <v>150.24146865166657</v>
          </cell>
          <cell r="AM184">
            <v>155.40970263666654</v>
          </cell>
          <cell r="AN184">
            <v>165.47415829166653</v>
          </cell>
          <cell r="AO184">
            <v>208.32215799999983</v>
          </cell>
          <cell r="AP184">
            <v>207.3238089999999</v>
          </cell>
          <cell r="AQ184">
            <v>197.56217433333319</v>
          </cell>
          <cell r="AR184">
            <v>188.68796099999989</v>
          </cell>
          <cell r="AS184">
            <v>191.73847183333319</v>
          </cell>
          <cell r="AT184">
            <v>193.7351698333332</v>
          </cell>
          <cell r="AU184">
            <v>196.89660833333321</v>
          </cell>
          <cell r="AV184">
            <v>204.10690666666653</v>
          </cell>
          <cell r="AW184">
            <v>204.82793649999991</v>
          </cell>
          <cell r="AX184">
            <v>206.32545999999985</v>
          </cell>
          <cell r="AY184">
            <v>211.4281326666665</v>
          </cell>
          <cell r="AZ184">
            <v>222.5208993333332</v>
          </cell>
          <cell r="BA184">
            <v>196.69129061750013</v>
          </cell>
          <cell r="BB184">
            <v>196.21237342583342</v>
          </cell>
          <cell r="BC184">
            <v>193.8177874675001</v>
          </cell>
          <cell r="BD184">
            <v>184.71836082583346</v>
          </cell>
          <cell r="BE184">
            <v>186.39457099666674</v>
          </cell>
          <cell r="BF184">
            <v>187.63975569500013</v>
          </cell>
          <cell r="BG184">
            <v>189.31596586583342</v>
          </cell>
          <cell r="BH184">
            <v>190.27380024916678</v>
          </cell>
          <cell r="BI184">
            <v>189.98644993416676</v>
          </cell>
          <cell r="BJ184">
            <v>191.75844354333344</v>
          </cell>
          <cell r="BK184">
            <v>196.26026514500012</v>
          </cell>
          <cell r="BL184">
            <v>204.88077459500016</v>
          </cell>
        </row>
        <row r="185">
          <cell r="B185">
            <v>6</v>
          </cell>
          <cell r="C185" t="str">
            <v>GEOI-PUD</v>
          </cell>
          <cell r="E185">
            <v>0</v>
          </cell>
          <cell r="F185">
            <v>0</v>
          </cell>
          <cell r="G185">
            <v>0</v>
          </cell>
          <cell r="H185">
            <v>0</v>
          </cell>
          <cell r="I185">
            <v>0</v>
          </cell>
          <cell r="J185">
            <v>0</v>
          </cell>
          <cell r="K185">
            <v>0</v>
          </cell>
          <cell r="L185">
            <v>42.565247999999997</v>
          </cell>
          <cell r="M185">
            <v>57.431311200000003</v>
          </cell>
          <cell r="N185">
            <v>351.20801448999998</v>
          </cell>
          <cell r="O185">
            <v>308.17898467999999</v>
          </cell>
          <cell r="P185">
            <v>679.34811694999985</v>
          </cell>
          <cell r="Q185">
            <v>673.7957107499999</v>
          </cell>
          <cell r="R185">
            <v>573.77673408999999</v>
          </cell>
          <cell r="S185">
            <v>504.08086661999999</v>
          </cell>
          <cell r="T185">
            <v>618.49474974000009</v>
          </cell>
          <cell r="U185">
            <v>579.37037857999997</v>
          </cell>
          <cell r="V185">
            <v>551.90470545000005</v>
          </cell>
          <cell r="W185">
            <v>521.33378821999997</v>
          </cell>
          <cell r="X185">
            <v>913.3777675</v>
          </cell>
          <cell r="Y185">
            <v>768.03294368000013</v>
          </cell>
          <cell r="Z185">
            <v>690.78204660000006</v>
          </cell>
          <cell r="AA185">
            <v>629.96198790000005</v>
          </cell>
          <cell r="AB185">
            <v>689.10325709999995</v>
          </cell>
          <cell r="AC185">
            <v>634.61312033333229</v>
          </cell>
          <cell r="AD185">
            <v>634.61312033333229</v>
          </cell>
          <cell r="AE185">
            <v>626.04516166666565</v>
          </cell>
          <cell r="AF185">
            <v>596.6414853333323</v>
          </cell>
          <cell r="AG185">
            <v>564.90109299999904</v>
          </cell>
          <cell r="AH185">
            <v>579.11611533333235</v>
          </cell>
          <cell r="AI185">
            <v>592.94168499999898</v>
          </cell>
          <cell r="AJ185">
            <v>600.73073833333228</v>
          </cell>
          <cell r="AK185">
            <v>605.20944399999894</v>
          </cell>
          <cell r="AL185">
            <v>614.16685533333225</v>
          </cell>
          <cell r="AM185">
            <v>634.4183939999989</v>
          </cell>
          <cell r="AN185">
            <v>673.75311333333207</v>
          </cell>
          <cell r="AO185">
            <v>453.39078796500002</v>
          </cell>
          <cell r="AP185">
            <v>451.10221977000003</v>
          </cell>
          <cell r="AQ185">
            <v>442.71080305499999</v>
          </cell>
          <cell r="AR185">
            <v>418.55369433000004</v>
          </cell>
          <cell r="AS185">
            <v>421.73226126750001</v>
          </cell>
          <cell r="AT185">
            <v>425.03797088250002</v>
          </cell>
          <cell r="AU185">
            <v>431.01367672499998</v>
          </cell>
          <cell r="AV185">
            <v>433.55653027500006</v>
          </cell>
          <cell r="AW185">
            <v>435.20938508250003</v>
          </cell>
          <cell r="AX185">
            <v>439.91366414999999</v>
          </cell>
          <cell r="AY185">
            <v>451.61079047999999</v>
          </cell>
          <cell r="AZ185">
            <v>477.03932598000006</v>
          </cell>
          <cell r="BA185">
            <v>369.91621943749999</v>
          </cell>
          <cell r="BB185">
            <v>367.03150756249994</v>
          </cell>
          <cell r="BC185">
            <v>360.30051318749992</v>
          </cell>
          <cell r="BD185">
            <v>342.03067131249998</v>
          </cell>
          <cell r="BE185">
            <v>343.47302724999997</v>
          </cell>
          <cell r="BF185">
            <v>346.93468150000001</v>
          </cell>
          <cell r="BG185">
            <v>350.30017868749997</v>
          </cell>
          <cell r="BH185">
            <v>352.22331993749998</v>
          </cell>
          <cell r="BI185">
            <v>352.60794818749997</v>
          </cell>
          <cell r="BJ185">
            <v>357.12733012499996</v>
          </cell>
          <cell r="BK185">
            <v>366.16609399999999</v>
          </cell>
          <cell r="BL185">
            <v>384.43593587499998</v>
          </cell>
        </row>
        <row r="186">
          <cell r="B186">
            <v>7</v>
          </cell>
          <cell r="C186" t="str">
            <v>CH4-PDP</v>
          </cell>
          <cell r="E186">
            <v>0</v>
          </cell>
          <cell r="F186">
            <v>0</v>
          </cell>
          <cell r="G186">
            <v>0</v>
          </cell>
          <cell r="H186">
            <v>0</v>
          </cell>
          <cell r="I186">
            <v>0</v>
          </cell>
          <cell r="J186">
            <v>0</v>
          </cell>
          <cell r="K186">
            <v>33.395999999999994</v>
          </cell>
          <cell r="L186">
            <v>32.351000000000006</v>
          </cell>
          <cell r="M186">
            <v>31.581000000000003</v>
          </cell>
          <cell r="N186">
            <v>31.792000000000002</v>
          </cell>
          <cell r="O186">
            <v>34.224000000000004</v>
          </cell>
          <cell r="P186">
            <v>37.574999999999996</v>
          </cell>
          <cell r="Q186">
            <v>38.792200000000001</v>
          </cell>
          <cell r="R186">
            <v>37.689300000000003</v>
          </cell>
          <cell r="S186">
            <v>36.2913</v>
          </cell>
          <cell r="T186">
            <v>34.952400000000004</v>
          </cell>
          <cell r="U186">
            <v>34.326900000000002</v>
          </cell>
          <cell r="V186">
            <v>33.862500000000004</v>
          </cell>
          <cell r="W186">
            <v>33.623200000000004</v>
          </cell>
          <cell r="X186">
            <v>32.721400000000003</v>
          </cell>
          <cell r="Y186">
            <v>31.924000000000003</v>
          </cell>
          <cell r="Z186">
            <v>31.268700000000003</v>
          </cell>
          <cell r="AA186">
            <v>31.784400000000002</v>
          </cell>
          <cell r="AB186">
            <v>33.18</v>
          </cell>
          <cell r="AC186">
            <v>33.445799999999998</v>
          </cell>
          <cell r="AD186">
            <v>32.264100000000006</v>
          </cell>
          <cell r="AE186">
            <v>30.991500000000002</v>
          </cell>
          <cell r="AF186">
            <v>28.822999999999997</v>
          </cell>
          <cell r="AG186">
            <v>28.374300000000005</v>
          </cell>
          <cell r="AH186">
            <v>28.372799999999998</v>
          </cell>
          <cell r="AI186">
            <v>28.125</v>
          </cell>
          <cell r="AJ186">
            <v>27.990500000000001</v>
          </cell>
          <cell r="AK186">
            <v>27.702400000000004</v>
          </cell>
          <cell r="AL186">
            <v>27.700799999999997</v>
          </cell>
          <cell r="AM186">
            <v>28.190799999999999</v>
          </cell>
          <cell r="AN186">
            <v>29.841999999999995</v>
          </cell>
          <cell r="AO186">
            <v>30.311</v>
          </cell>
          <cell r="AP186">
            <v>29.719200000000004</v>
          </cell>
          <cell r="AQ186">
            <v>28.7346</v>
          </cell>
          <cell r="AR186">
            <v>27.157600000000006</v>
          </cell>
          <cell r="AS186">
            <v>26.953399999999998</v>
          </cell>
          <cell r="AT186">
            <v>26.8353</v>
          </cell>
          <cell r="AU186">
            <v>26.799999999999997</v>
          </cell>
          <cell r="AV186">
            <v>26.96</v>
          </cell>
          <cell r="AW186">
            <v>26.646700000000003</v>
          </cell>
          <cell r="AX186">
            <v>26.597999999999999</v>
          </cell>
          <cell r="AY186">
            <v>27.315599999999996</v>
          </cell>
          <cell r="AZ186">
            <v>28.428400000000003</v>
          </cell>
          <cell r="BA186">
            <v>28.781199999999998</v>
          </cell>
          <cell r="BB186">
            <v>28.553199999999997</v>
          </cell>
          <cell r="BC186">
            <v>27.577499999999997</v>
          </cell>
          <cell r="BD186">
            <v>25.803800000000003</v>
          </cell>
          <cell r="BE186">
            <v>25.9148</v>
          </cell>
          <cell r="BF186">
            <v>25.754400000000004</v>
          </cell>
          <cell r="BG186">
            <v>25.653599999999997</v>
          </cell>
          <cell r="BH186">
            <v>25.797600000000003</v>
          </cell>
          <cell r="BI186">
            <v>25.467699999999997</v>
          </cell>
          <cell r="BJ186">
            <v>25.367999999999999</v>
          </cell>
          <cell r="BK186">
            <v>26.026</v>
          </cell>
          <cell r="BL186">
            <v>26.965200000000003</v>
          </cell>
        </row>
        <row r="187">
          <cell r="B187">
            <v>8</v>
          </cell>
          <cell r="C187" t="str">
            <v>CH4-PDNP</v>
          </cell>
          <cell r="E187">
            <v>0</v>
          </cell>
          <cell r="F187">
            <v>0</v>
          </cell>
          <cell r="G187">
            <v>0</v>
          </cell>
          <cell r="H187">
            <v>0</v>
          </cell>
          <cell r="I187">
            <v>0</v>
          </cell>
          <cell r="J187">
            <v>0</v>
          </cell>
          <cell r="K187">
            <v>18.331499999999998</v>
          </cell>
          <cell r="L187">
            <v>16.268999999999998</v>
          </cell>
          <cell r="M187">
            <v>14.163600000000002</v>
          </cell>
          <cell r="N187">
            <v>12.5181</v>
          </cell>
          <cell r="O187">
            <v>11.923200000000001</v>
          </cell>
          <cell r="P187">
            <v>11.7735</v>
          </cell>
          <cell r="Q187">
            <v>11.690800000000001</v>
          </cell>
          <cell r="R187">
            <v>11.4939</v>
          </cell>
          <cell r="S187">
            <v>10.860899999999999</v>
          </cell>
          <cell r="T187">
            <v>10.512</v>
          </cell>
          <cell r="U187">
            <v>10.111799999999999</v>
          </cell>
          <cell r="V187">
            <v>10.023300000000001</v>
          </cell>
          <cell r="W187">
            <v>9.6460000000000008</v>
          </cell>
          <cell r="X187">
            <v>9.4282000000000004</v>
          </cell>
          <cell r="Y187">
            <v>9.1608000000000001</v>
          </cell>
          <cell r="Z187">
            <v>9.0144000000000002</v>
          </cell>
          <cell r="AA187">
            <v>8.8290000000000006</v>
          </cell>
          <cell r="AB187">
            <v>9.1639999999999997</v>
          </cell>
          <cell r="AC187">
            <v>9.1811999999999987</v>
          </cell>
          <cell r="AD187">
            <v>8.7993000000000023</v>
          </cell>
          <cell r="AE187">
            <v>8.3070000000000004</v>
          </cell>
          <cell r="AF187">
            <v>7.5849999999999991</v>
          </cell>
          <cell r="AG187">
            <v>7.3224</v>
          </cell>
          <cell r="AH187">
            <v>7.0931999999999995</v>
          </cell>
          <cell r="AI187">
            <v>7.1874999999999991</v>
          </cell>
          <cell r="AJ187">
            <v>6.9190000000000005</v>
          </cell>
          <cell r="AK187">
            <v>6.6108000000000002</v>
          </cell>
          <cell r="AL187">
            <v>6.3680000000000003</v>
          </cell>
          <cell r="AM187">
            <v>6.2282000000000002</v>
          </cell>
          <cell r="AN187">
            <v>6.5929999999999991</v>
          </cell>
          <cell r="AO187">
            <v>6.7753999999999985</v>
          </cell>
          <cell r="AP187">
            <v>6.7221999999999991</v>
          </cell>
          <cell r="AQ187">
            <v>6.2315999999999985</v>
          </cell>
          <cell r="AR187">
            <v>5.8895999999999997</v>
          </cell>
          <cell r="AS187">
            <v>5.916599999999999</v>
          </cell>
          <cell r="AT187">
            <v>5.9634</v>
          </cell>
          <cell r="AU187">
            <v>6.0299999999999985</v>
          </cell>
          <cell r="AV187">
            <v>6.0659999999999998</v>
          </cell>
          <cell r="AW187">
            <v>6.0713999999999997</v>
          </cell>
          <cell r="AX187">
            <v>6.1379999999999999</v>
          </cell>
          <cell r="AY187">
            <v>5.9533999999999985</v>
          </cell>
          <cell r="AZ187">
            <v>6.2763999999999998</v>
          </cell>
          <cell r="BA187">
            <v>6.4379</v>
          </cell>
          <cell r="BB187">
            <v>6.3868999999999989</v>
          </cell>
          <cell r="BC187">
            <v>6.2508999999999988</v>
          </cell>
          <cell r="BD187">
            <v>5.9279000000000002</v>
          </cell>
          <cell r="BE187">
            <v>5.9533999999999994</v>
          </cell>
          <cell r="BF187">
            <v>5.9976000000000003</v>
          </cell>
          <cell r="BG187">
            <v>5.7008000000000001</v>
          </cell>
          <cell r="BH187">
            <v>5.732800000000001</v>
          </cell>
          <cell r="BI187">
            <v>5.7392000000000003</v>
          </cell>
          <cell r="BJ187">
            <v>5.7984</v>
          </cell>
          <cell r="BK187">
            <v>5.9488000000000003</v>
          </cell>
          <cell r="BL187">
            <v>6.2528000000000006</v>
          </cell>
        </row>
        <row r="188">
          <cell r="B188">
            <v>9</v>
          </cell>
          <cell r="C188" t="str">
            <v>Utica_BOG</v>
          </cell>
          <cell r="E188">
            <v>0</v>
          </cell>
          <cell r="F188">
            <v>0</v>
          </cell>
          <cell r="G188">
            <v>0</v>
          </cell>
          <cell r="H188">
            <v>0</v>
          </cell>
          <cell r="I188">
            <v>0</v>
          </cell>
          <cell r="J188">
            <v>0</v>
          </cell>
          <cell r="K188">
            <v>0</v>
          </cell>
          <cell r="L188">
            <v>0</v>
          </cell>
          <cell r="M188">
            <v>0</v>
          </cell>
          <cell r="N188">
            <v>0</v>
          </cell>
          <cell r="O188">
            <v>0</v>
          </cell>
          <cell r="P188">
            <v>0</v>
          </cell>
          <cell r="Q188">
            <v>0</v>
          </cell>
          <cell r="R188">
            <v>12.086411970571874</v>
          </cell>
          <cell r="S188">
            <v>21.81148759779531</v>
          </cell>
          <cell r="T188">
            <v>18.043889399925</v>
          </cell>
          <cell r="U188">
            <v>27.731157191920307</v>
          </cell>
          <cell r="V188">
            <v>36.301855756282812</v>
          </cell>
          <cell r="W188">
            <v>44.040488082095315</v>
          </cell>
          <cell r="X188">
            <v>50.670180568462506</v>
          </cell>
          <cell r="Y188">
            <v>56.467942546889063</v>
          </cell>
          <cell r="Z188">
            <v>62.562682051989853</v>
          </cell>
          <cell r="AA188">
            <v>70.290173368679689</v>
          </cell>
          <cell r="AB188">
            <v>80.233502074734375</v>
          </cell>
          <cell r="AC188">
            <v>87.971167138044535</v>
          </cell>
          <cell r="AD188">
            <v>91.999422626231265</v>
          </cell>
          <cell r="AE188">
            <v>94.475274452249991</v>
          </cell>
          <cell r="AF188">
            <v>93.728316330253122</v>
          </cell>
          <cell r="AG188">
            <v>97.822943894708203</v>
          </cell>
          <cell r="AH188">
            <v>102.28196482120859</v>
          </cell>
          <cell r="AI188">
            <v>106.90913053581055</v>
          </cell>
          <cell r="AJ188">
            <v>110.76904760870508</v>
          </cell>
          <cell r="AK188">
            <v>113.9485216529625</v>
          </cell>
          <cell r="AL188">
            <v>118.17291067822501</v>
          </cell>
          <cell r="AM188">
            <v>124.43897556177498</v>
          </cell>
          <cell r="AN188">
            <v>134.37234446431248</v>
          </cell>
          <cell r="AO188">
            <v>140.89069898644374</v>
          </cell>
          <cell r="AP188">
            <v>142.68670637235468</v>
          </cell>
          <cell r="AQ188">
            <v>142.46424889979369</v>
          </cell>
          <cell r="AR188">
            <v>137.49143531131872</v>
          </cell>
          <cell r="AS188">
            <v>140.50534264220269</v>
          </cell>
          <cell r="AT188">
            <v>143.9231993144156</v>
          </cell>
          <cell r="AU188">
            <v>147.77014004912496</v>
          </cell>
          <cell r="AV188">
            <v>150.8764093102734</v>
          </cell>
          <cell r="AW188">
            <v>153.21191726105855</v>
          </cell>
          <cell r="AX188">
            <v>156.98443980188279</v>
          </cell>
          <cell r="AY188">
            <v>178.80125126951248</v>
          </cell>
          <cell r="AZ188">
            <v>187.32539745767497</v>
          </cell>
          <cell r="BA188">
            <v>192.09094726247221</v>
          </cell>
          <cell r="BB188">
            <v>191.2961231559984</v>
          </cell>
          <cell r="BC188">
            <v>188.34683789272825</v>
          </cell>
          <cell r="BD188">
            <v>180.12613537011848</v>
          </cell>
          <cell r="BE188">
            <v>182.06914104485148</v>
          </cell>
          <cell r="BF188">
            <v>184.64945801829526</v>
          </cell>
          <cell r="BG188">
            <v>187.75250592391026</v>
          </cell>
          <cell r="BH188">
            <v>190.15471321351339</v>
          </cell>
          <cell r="BI188">
            <v>191.77567195542784</v>
          </cell>
          <cell r="BJ188">
            <v>195.10776880477411</v>
          </cell>
          <cell r="BK188">
            <v>201.42529852885301</v>
          </cell>
          <cell r="BL188">
            <v>212.82372634767339</v>
          </cell>
        </row>
        <row r="189">
          <cell r="B189">
            <v>10</v>
          </cell>
          <cell r="C189" t="str">
            <v>Utica_BONCL</v>
          </cell>
          <cell r="E189">
            <v>0</v>
          </cell>
          <cell r="F189">
            <v>0</v>
          </cell>
          <cell r="G189">
            <v>0</v>
          </cell>
          <cell r="H189">
            <v>0</v>
          </cell>
          <cell r="I189">
            <v>0</v>
          </cell>
          <cell r="J189">
            <v>0</v>
          </cell>
          <cell r="K189">
            <v>0</v>
          </cell>
          <cell r="L189">
            <v>0</v>
          </cell>
          <cell r="M189">
            <v>0</v>
          </cell>
          <cell r="N189">
            <v>0</v>
          </cell>
          <cell r="O189">
            <v>10.171584879074999</v>
          </cell>
          <cell r="P189">
            <v>20.824291799843749</v>
          </cell>
          <cell r="Q189">
            <v>18.34275217335</v>
          </cell>
          <cell r="R189">
            <v>28.019554544118744</v>
          </cell>
          <cell r="S189">
            <v>35.763373755418748</v>
          </cell>
          <cell r="T189">
            <v>42.372272385943745</v>
          </cell>
          <cell r="U189">
            <v>49.040885443150003</v>
          </cell>
          <cell r="V189">
            <v>55.522259320465622</v>
          </cell>
          <cell r="W189">
            <v>61.661019551381258</v>
          </cell>
          <cell r="X189">
            <v>66.859326822093749</v>
          </cell>
          <cell r="Y189">
            <v>71.4168188920125</v>
          </cell>
          <cell r="Z189">
            <v>76.654671316803132</v>
          </cell>
          <cell r="AA189">
            <v>84.033602299075014</v>
          </cell>
          <cell r="AB189">
            <v>94.066193646000002</v>
          </cell>
          <cell r="AC189">
            <v>101.51442203338436</v>
          </cell>
          <cell r="AD189">
            <v>104.77887528137344</v>
          </cell>
          <cell r="AE189">
            <v>106.41989492164844</v>
          </cell>
          <cell r="AF189">
            <v>104.59432695909375</v>
          </cell>
          <cell r="AG189">
            <v>108.28838017380157</v>
          </cell>
          <cell r="AH189">
            <v>112.43618609635001</v>
          </cell>
          <cell r="AI189">
            <v>116.80637252524998</v>
          </cell>
          <cell r="AJ189">
            <v>120.37296174881249</v>
          </cell>
          <cell r="AK189">
            <v>123.23700530058747</v>
          </cell>
          <cell r="AL189">
            <v>127.26083196766874</v>
          </cell>
          <cell r="AM189">
            <v>133.49570357871249</v>
          </cell>
          <cell r="AN189">
            <v>143.65398574231247</v>
          </cell>
          <cell r="AO189">
            <v>150.15088313789997</v>
          </cell>
          <cell r="AP189">
            <v>151.63149886126874</v>
          </cell>
          <cell r="AQ189">
            <v>151.00085749579995</v>
          </cell>
          <cell r="AR189">
            <v>145.38216469612809</v>
          </cell>
          <cell r="AS189">
            <v>148.24283128078903</v>
          </cell>
          <cell r="AT189">
            <v>151.54133646839057</v>
          </cell>
          <cell r="AU189">
            <v>155.30036914149994</v>
          </cell>
          <cell r="AV189">
            <v>173.43126301012498</v>
          </cell>
          <cell r="AW189">
            <v>172.90668689984997</v>
          </cell>
          <cell r="AX189">
            <v>174.85583047940622</v>
          </cell>
          <cell r="AY189">
            <v>179.97168530204996</v>
          </cell>
          <cell r="AZ189">
            <v>190.24123653431087</v>
          </cell>
          <cell r="BA189">
            <v>196.09840661269448</v>
          </cell>
          <cell r="BB189">
            <v>195.90738864301161</v>
          </cell>
          <cell r="BC189">
            <v>193.26782551902804</v>
          </cell>
          <cell r="BD189">
            <v>185.05846532559605</v>
          </cell>
          <cell r="BE189">
            <v>187.19206971418114</v>
          </cell>
          <cell r="BF189">
            <v>189.92208461938898</v>
          </cell>
          <cell r="BG189">
            <v>193.14855770898899</v>
          </cell>
          <cell r="BH189">
            <v>195.62419500953195</v>
          </cell>
          <cell r="BI189">
            <v>197.27418610359675</v>
          </cell>
          <cell r="BJ189">
            <v>200.66799274444992</v>
          </cell>
          <cell r="BK189">
            <v>207.11894329631247</v>
          </cell>
          <cell r="BL189">
            <v>218.78158002414995</v>
          </cell>
        </row>
        <row r="190">
          <cell r="B190">
            <v>11</v>
          </cell>
          <cell r="C190" t="str">
            <v>Utica_BOR</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12.248451249676872</v>
          </cell>
          <cell r="AH190">
            <v>22.520481869919376</v>
          </cell>
          <cell r="AI190">
            <v>31.536596609128122</v>
          </cell>
          <cell r="AJ190">
            <v>39.382432489237495</v>
          </cell>
          <cell r="AK190">
            <v>46.215871089648751</v>
          </cell>
          <cell r="AL190">
            <v>52.899979790275303</v>
          </cell>
          <cell r="AM190">
            <v>60.164730136934999</v>
          </cell>
          <cell r="AN190">
            <v>69.117912515924999</v>
          </cell>
          <cell r="AO190">
            <v>76.258500898657502</v>
          </cell>
          <cell r="AP190">
            <v>80.597838134193751</v>
          </cell>
          <cell r="AQ190">
            <v>83.445424966079997</v>
          </cell>
          <cell r="AR190">
            <v>83.087194191803434</v>
          </cell>
          <cell r="AS190">
            <v>87.246209182182156</v>
          </cell>
          <cell r="AT190">
            <v>91.524229985667645</v>
          </cell>
          <cell r="AU190">
            <v>95.972751220499973</v>
          </cell>
          <cell r="AV190">
            <v>99.84747835357031</v>
          </cell>
          <cell r="AW190">
            <v>103.11347710305492</v>
          </cell>
          <cell r="AX190">
            <v>107.26627706550001</v>
          </cell>
          <cell r="AY190">
            <v>127.01142441892685</v>
          </cell>
          <cell r="AZ190">
            <v>148.68209108270392</v>
          </cell>
          <cell r="BA190">
            <v>165.83954675927416</v>
          </cell>
          <cell r="BB190">
            <v>176.5318295734383</v>
          </cell>
          <cell r="BC190">
            <v>183.54209097889267</v>
          </cell>
          <cell r="BD190">
            <v>183.72171768805478</v>
          </cell>
          <cell r="BE190">
            <v>193.06538876230312</v>
          </cell>
          <cell r="BF190">
            <v>202.49757453250692</v>
          </cell>
          <cell r="BG190">
            <v>212.0505713536669</v>
          </cell>
          <cell r="BH190">
            <v>220.42427794659426</v>
          </cell>
          <cell r="BI190">
            <v>227.5188655646644</v>
          </cell>
          <cell r="BJ190">
            <v>236.34213360190452</v>
          </cell>
          <cell r="BK190">
            <v>248.62828813642128</v>
          </cell>
          <cell r="BL190">
            <v>267.22599510143965</v>
          </cell>
        </row>
        <row r="191">
          <cell r="B191">
            <v>12</v>
          </cell>
          <cell r="C191" t="str">
            <v>Utica_TG</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232.170074094</v>
          </cell>
          <cell r="U191">
            <v>183.94506099430001</v>
          </cell>
          <cell r="V191">
            <v>154.3631178622</v>
          </cell>
          <cell r="W191">
            <v>133.9053533972</v>
          </cell>
          <cell r="X191">
            <v>361.90662336990005</v>
          </cell>
          <cell r="Y191">
            <v>540.65364492240008</v>
          </cell>
          <cell r="Z191">
            <v>697.85311825840006</v>
          </cell>
          <cell r="AA191">
            <v>860.87533160750002</v>
          </cell>
          <cell r="AB191">
            <v>1046.1877551765001</v>
          </cell>
          <cell r="AC191">
            <v>1199.36496565845</v>
          </cell>
          <cell r="AD191">
            <v>1296.4893199956002</v>
          </cell>
          <cell r="AE191">
            <v>1365.6025554615001</v>
          </cell>
          <cell r="AF191">
            <v>1382.1239087334</v>
          </cell>
          <cell r="AG191">
            <v>1465.8104157980501</v>
          </cell>
          <cell r="AH191">
            <v>1552.8169128728002</v>
          </cell>
          <cell r="AI191">
            <v>1640.7559628687502</v>
          </cell>
          <cell r="AJ191">
            <v>1715.5157525122502</v>
          </cell>
          <cell r="AK191">
            <v>1778.3979575092503</v>
          </cell>
          <cell r="AL191">
            <v>1856.5093212217503</v>
          </cell>
          <cell r="AM191">
            <v>1966.0726750504</v>
          </cell>
          <cell r="AN191">
            <v>2133.49515561</v>
          </cell>
          <cell r="AO191">
            <v>2246.6329740687997</v>
          </cell>
          <cell r="AP191">
            <v>2283.8852160117003</v>
          </cell>
          <cell r="AQ191">
            <v>2287.9445714612002</v>
          </cell>
          <cell r="AR191">
            <v>2214.6260007141009</v>
          </cell>
          <cell r="AS191">
            <v>2555.9973086233003</v>
          </cell>
          <cell r="AT191">
            <v>2845.1460522402003</v>
          </cell>
          <cell r="AU191">
            <v>3106.6898170879999</v>
          </cell>
          <cell r="AV191">
            <v>3327.7794339269999</v>
          </cell>
          <cell r="AW191">
            <v>3512.4651359937002</v>
          </cell>
          <cell r="AX191">
            <v>3715.831936307</v>
          </cell>
          <cell r="AY191">
            <v>3968.2230812100001</v>
          </cell>
          <cell r="AZ191">
            <v>4326.3814863736507</v>
          </cell>
          <cell r="BA191">
            <v>5235.5801353909483</v>
          </cell>
          <cell r="BB191">
            <v>5190.5861919738736</v>
          </cell>
          <cell r="BC191">
            <v>5123.2145504458986</v>
          </cell>
          <cell r="BD191">
            <v>4926.0056870489234</v>
          </cell>
          <cell r="BE191">
            <v>5011.9760352365993</v>
          </cell>
          <cell r="BF191">
            <v>5118.6043354384246</v>
          </cell>
          <cell r="BG191">
            <v>5241.157777718211</v>
          </cell>
          <cell r="BH191">
            <v>5344.5197098219487</v>
          </cell>
          <cell r="BI191">
            <v>5425.4486632042108</v>
          </cell>
          <cell r="BJ191">
            <v>5554.1700519107244</v>
          </cell>
          <cell r="BK191">
            <v>5767.8913742364002</v>
          </cell>
          <cell r="BL191">
            <v>6128.279293506901</v>
          </cell>
        </row>
        <row r="192">
          <cell r="B192">
            <v>13</v>
          </cell>
          <cell r="C192" t="str">
            <v>Utica_WGS</v>
          </cell>
          <cell r="E192">
            <v>0</v>
          </cell>
          <cell r="F192">
            <v>0</v>
          </cell>
          <cell r="G192">
            <v>0</v>
          </cell>
          <cell r="H192">
            <v>0</v>
          </cell>
          <cell r="I192">
            <v>0</v>
          </cell>
          <cell r="J192">
            <v>0</v>
          </cell>
          <cell r="K192">
            <v>0</v>
          </cell>
          <cell r="L192">
            <v>0</v>
          </cell>
          <cell r="M192">
            <v>0</v>
          </cell>
          <cell r="N192">
            <v>0</v>
          </cell>
          <cell r="O192">
            <v>0</v>
          </cell>
          <cell r="P192">
            <v>0</v>
          </cell>
          <cell r="Q192">
            <v>347.5735647694201</v>
          </cell>
          <cell r="R192">
            <v>273.70803871467001</v>
          </cell>
          <cell r="S192">
            <v>223.95427925148005</v>
          </cell>
          <cell r="T192">
            <v>189.72900902556003</v>
          </cell>
          <cell r="U192">
            <v>515.83230951790506</v>
          </cell>
          <cell r="V192">
            <v>782.87148956974522</v>
          </cell>
          <cell r="W192">
            <v>1012.8975856876804</v>
          </cell>
          <cell r="X192">
            <v>1205.9070034169254</v>
          </cell>
          <cell r="Y192">
            <v>1371.3886677467704</v>
          </cell>
          <cell r="Z192">
            <v>1539.0608880693603</v>
          </cell>
          <cell r="AA192">
            <v>1743.9860077452454</v>
          </cell>
          <cell r="AB192">
            <v>2002.3772425258505</v>
          </cell>
          <cell r="AC192">
            <v>2204.4999045750305</v>
          </cell>
          <cell r="AD192">
            <v>2312.1551921532532</v>
          </cell>
          <cell r="AE192">
            <v>2379.3053961360383</v>
          </cell>
          <cell r="AF192">
            <v>2363.9783621358602</v>
          </cell>
          <cell r="AG192">
            <v>2469.8144128657059</v>
          </cell>
          <cell r="AH192">
            <v>2584.2381622765206</v>
          </cell>
          <cell r="AI192">
            <v>2702.4141845275881</v>
          </cell>
          <cell r="AJ192">
            <v>2800.7752522054502</v>
          </cell>
          <cell r="AK192">
            <v>2881.5693523948808</v>
          </cell>
          <cell r="AL192">
            <v>2988.482633681806</v>
          </cell>
          <cell r="AM192">
            <v>3570.6885323907604</v>
          </cell>
          <cell r="AN192">
            <v>4195.5001246430993</v>
          </cell>
          <cell r="AO192">
            <v>4677.5312784021598</v>
          </cell>
          <cell r="AP192">
            <v>4965.2182121697006</v>
          </cell>
          <cell r="AQ192">
            <v>5146.0758462412787</v>
          </cell>
          <cell r="AR192">
            <v>5119.9774532166593</v>
          </cell>
          <cell r="AS192">
            <v>5366.46639379311</v>
          </cell>
          <cell r="AT192">
            <v>5616.0704268775589</v>
          </cell>
          <cell r="AU192">
            <v>5873.0561086427997</v>
          </cell>
          <cell r="AV192">
            <v>6092.7051618854994</v>
          </cell>
          <cell r="AW192">
            <v>6273.7437185100443</v>
          </cell>
          <cell r="AX192">
            <v>6507.6113384516248</v>
          </cell>
          <cell r="AY192">
            <v>7741.946280593429</v>
          </cell>
          <cell r="AZ192">
            <v>8101.1876893907865</v>
          </cell>
          <cell r="BA192">
            <v>8328.6376532976501</v>
          </cell>
          <cell r="BB192">
            <v>8327.6283634210031</v>
          </cell>
          <cell r="BC192">
            <v>8236.7020573117989</v>
          </cell>
          <cell r="BD192">
            <v>7914.1531644377901</v>
          </cell>
          <cell r="BE192">
            <v>8036.4645954527441</v>
          </cell>
          <cell r="BF192">
            <v>8186.6378864036515</v>
          </cell>
          <cell r="BG192">
            <v>8359.5270782381431</v>
          </cell>
          <cell r="BH192">
            <v>8500.496078645765</v>
          </cell>
          <cell r="BI192">
            <v>8605.4590800636433</v>
          </cell>
          <cell r="BJ192">
            <v>8786.2428569245058</v>
          </cell>
          <cell r="BK192">
            <v>9101.2242890925045</v>
          </cell>
          <cell r="BL192">
            <v>9646.6634971760523</v>
          </cell>
        </row>
        <row r="193">
          <cell r="B193">
            <v>14</v>
          </cell>
          <cell r="C193" t="str">
            <v>Woodbine_EN</v>
          </cell>
          <cell r="E193">
            <v>0</v>
          </cell>
          <cell r="F193">
            <v>0</v>
          </cell>
          <cell r="G193">
            <v>0</v>
          </cell>
          <cell r="H193">
            <v>0</v>
          </cell>
          <cell r="I193">
            <v>0</v>
          </cell>
          <cell r="J193">
            <v>0</v>
          </cell>
          <cell r="K193">
            <v>0</v>
          </cell>
          <cell r="L193">
            <v>9.5142736350000003</v>
          </cell>
          <cell r="M193">
            <v>18.212451120000004</v>
          </cell>
          <cell r="N193">
            <v>26.673899601374998</v>
          </cell>
          <cell r="O193">
            <v>37.190897459999995</v>
          </cell>
          <cell r="P193">
            <v>62.301197728125004</v>
          </cell>
          <cell r="Q193">
            <v>85.134776184562497</v>
          </cell>
          <cell r="R193">
            <v>103.17620161518749</v>
          </cell>
          <cell r="S193">
            <v>118.23762673762496</v>
          </cell>
          <cell r="T193">
            <v>131.95454668049996</v>
          </cell>
          <cell r="U193">
            <v>147.24248120006246</v>
          </cell>
          <cell r="V193">
            <v>162.79893715687496</v>
          </cell>
          <cell r="W193">
            <v>177.93233240474999</v>
          </cell>
          <cell r="X193">
            <v>190.81109152293746</v>
          </cell>
          <cell r="Y193">
            <v>188.50018598324999</v>
          </cell>
          <cell r="Z193">
            <v>189.77826912674996</v>
          </cell>
          <cell r="AA193">
            <v>197.25035126671872</v>
          </cell>
          <cell r="AB193">
            <v>211.09839779249998</v>
          </cell>
          <cell r="AC193">
            <v>219.25361031524994</v>
          </cell>
          <cell r="AD193">
            <v>218.96950794609373</v>
          </cell>
          <cell r="AE193">
            <v>216.13362128156248</v>
          </cell>
          <cell r="AF193">
            <v>207.18914109749997</v>
          </cell>
          <cell r="AG193">
            <v>209.85103219106244</v>
          </cell>
          <cell r="AH193">
            <v>213.70297737187491</v>
          </cell>
          <cell r="AI193">
            <v>218.21508558187492</v>
          </cell>
          <cell r="AJ193">
            <v>221.44406037609372</v>
          </cell>
          <cell r="AK193">
            <v>223.60668368456248</v>
          </cell>
          <cell r="AL193">
            <v>259.34368655081244</v>
          </cell>
          <cell r="AM193">
            <v>296.82950648099995</v>
          </cell>
          <cell r="AN193">
            <v>342.01783604624995</v>
          </cell>
          <cell r="AO193">
            <v>377.82627212775003</v>
          </cell>
          <cell r="AP193">
            <v>451.3455417015</v>
          </cell>
          <cell r="AQ193">
            <v>407.11189344149989</v>
          </cell>
          <cell r="AR193">
            <v>390.91513711443741</v>
          </cell>
          <cell r="AS193">
            <v>398.11586702896858</v>
          </cell>
          <cell r="AT193">
            <v>439.37125161468731</v>
          </cell>
          <cell r="AU193">
            <v>445.86566705999979</v>
          </cell>
          <cell r="AV193">
            <v>451.29637265062479</v>
          </cell>
          <cell r="AW193">
            <v>455.26797477871855</v>
          </cell>
          <cell r="AX193">
            <v>464.11373072437476</v>
          </cell>
          <cell r="AY193">
            <v>480.55918318199957</v>
          </cell>
          <cell r="AZ193">
            <v>510.40574965574973</v>
          </cell>
          <cell r="BA193">
            <v>528.22045665196845</v>
          </cell>
          <cell r="BB193">
            <v>529.53439169039018</v>
          </cell>
          <cell r="BC193">
            <v>524.0146783051872</v>
          </cell>
          <cell r="BD193">
            <v>503.16875557410907</v>
          </cell>
          <cell r="BE193">
            <v>510.29442790874964</v>
          </cell>
          <cell r="BF193">
            <v>518.9961501582186</v>
          </cell>
          <cell r="BG193">
            <v>529.02380681381226</v>
          </cell>
          <cell r="BH193">
            <v>536.97085532887479</v>
          </cell>
          <cell r="BI193">
            <v>542.62425981501542</v>
          </cell>
          <cell r="BJ193">
            <v>553.05668596828093</v>
          </cell>
          <cell r="BK193">
            <v>571.92616335149967</v>
          </cell>
          <cell r="BL193">
            <v>605.24173945162477</v>
          </cell>
        </row>
        <row r="194">
          <cell r="B194">
            <v>15</v>
          </cell>
          <cell r="C194" t="str">
            <v>Woodbine_AMI</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13.930948699875</v>
          </cell>
          <cell r="AA194">
            <v>27.205067340000003</v>
          </cell>
          <cell r="AB194">
            <v>41.179455573749998</v>
          </cell>
          <cell r="AC194">
            <v>53.940876929999988</v>
          </cell>
          <cell r="AD194">
            <v>63.869609274749997</v>
          </cell>
          <cell r="AE194">
            <v>71.929242908437487</v>
          </cell>
          <cell r="AF194">
            <v>91.599057677249988</v>
          </cell>
          <cell r="AG194">
            <v>112.87260071737499</v>
          </cell>
          <cell r="AH194">
            <v>133.08926666324999</v>
          </cell>
          <cell r="AI194">
            <v>152.47491655874995</v>
          </cell>
          <cell r="AJ194">
            <v>169.88791953656246</v>
          </cell>
          <cell r="AK194">
            <v>185.41959637162495</v>
          </cell>
          <cell r="AL194">
            <v>186.35770205324997</v>
          </cell>
          <cell r="AM194">
            <v>191.63392280099995</v>
          </cell>
          <cell r="AN194">
            <v>203.18402081249997</v>
          </cell>
          <cell r="AO194">
            <v>210.03002711624995</v>
          </cell>
          <cell r="AP194">
            <v>210.34199873249997</v>
          </cell>
          <cell r="AQ194">
            <v>208.16486227499996</v>
          </cell>
          <cell r="AR194">
            <v>231.5984867559375</v>
          </cell>
          <cell r="AS194">
            <v>263.15154854203121</v>
          </cell>
          <cell r="AT194">
            <v>292.88126819587495</v>
          </cell>
          <cell r="AU194">
            <v>321.61812902999992</v>
          </cell>
          <cell r="AV194">
            <v>347.23416869437483</v>
          </cell>
          <cell r="AW194">
            <v>369.68439079546863</v>
          </cell>
          <cell r="AX194">
            <v>411.2124192149999</v>
          </cell>
          <cell r="AY194">
            <v>457.00322974199992</v>
          </cell>
          <cell r="AZ194">
            <v>514.81762242262505</v>
          </cell>
          <cell r="BA194">
            <v>560.05497336824988</v>
          </cell>
          <cell r="BB194">
            <v>586.09648562849975</v>
          </cell>
          <cell r="BC194">
            <v>602.11233786215587</v>
          </cell>
          <cell r="BD194">
            <v>597.53040388537465</v>
          </cell>
          <cell r="BE194">
            <v>623.98565903474957</v>
          </cell>
          <cell r="BF194">
            <v>720.44260125431231</v>
          </cell>
          <cell r="BG194">
            <v>740.72582935968717</v>
          </cell>
          <cell r="BH194">
            <v>759.41382902062458</v>
          </cell>
          <cell r="BI194">
            <v>775.54183098234341</v>
          </cell>
          <cell r="BJ194">
            <v>798.89263426612467</v>
          </cell>
          <cell r="BK194">
            <v>834.82732146149976</v>
          </cell>
          <cell r="BL194">
            <v>892.46007734606258</v>
          </cell>
        </row>
        <row r="195">
          <cell r="B195">
            <v>16</v>
          </cell>
          <cell r="C195" t="str">
            <v>Wilcox</v>
          </cell>
          <cell r="E195">
            <v>0</v>
          </cell>
          <cell r="F195">
            <v>0</v>
          </cell>
          <cell r="G195">
            <v>0</v>
          </cell>
          <cell r="H195">
            <v>0</v>
          </cell>
          <cell r="I195">
            <v>0</v>
          </cell>
          <cell r="J195">
            <v>0</v>
          </cell>
          <cell r="K195">
            <v>0</v>
          </cell>
          <cell r="L195">
            <v>0</v>
          </cell>
          <cell r="M195">
            <v>0</v>
          </cell>
          <cell r="N195">
            <v>0</v>
          </cell>
          <cell r="O195">
            <v>139.07767004243806</v>
          </cell>
          <cell r="P195">
            <v>267.09892910655975</v>
          </cell>
          <cell r="Q195">
            <v>379.2718204261065</v>
          </cell>
          <cell r="R195">
            <v>472.064182979718</v>
          </cell>
          <cell r="S195">
            <v>551.20008513737332</v>
          </cell>
          <cell r="T195">
            <v>621.8946401222928</v>
          </cell>
          <cell r="U195">
            <v>691.93278928193456</v>
          </cell>
          <cell r="V195">
            <v>759.1696596277751</v>
          </cell>
          <cell r="W195">
            <v>822.60092951146055</v>
          </cell>
          <cell r="X195">
            <v>878.48742774512118</v>
          </cell>
          <cell r="Y195">
            <v>929.02574338224656</v>
          </cell>
          <cell r="Z195">
            <v>982.83052769004121</v>
          </cell>
          <cell r="AA195">
            <v>1049.1745164637434</v>
          </cell>
          <cell r="AB195">
            <v>1131.1819566738709</v>
          </cell>
          <cell r="AC195">
            <v>1195.7594108640014</v>
          </cell>
          <cell r="AD195">
            <v>1233.1713171387057</v>
          </cell>
          <cell r="AE195">
            <v>1259.7629677308273</v>
          </cell>
          <cell r="AF195">
            <v>1424.5870041599251</v>
          </cell>
          <cell r="AG195">
            <v>1595.262965787392</v>
          </cell>
          <cell r="AH195">
            <v>1750.0981426019823</v>
          </cell>
          <cell r="AI195">
            <v>1893.0200000142288</v>
          </cell>
          <cell r="AJ195">
            <v>2018.5381134442343</v>
          </cell>
          <cell r="AK195">
            <v>2129.1335786091618</v>
          </cell>
          <cell r="AL195">
            <v>2243.3084367737501</v>
          </cell>
          <cell r="AM195">
            <v>2373.0386637433458</v>
          </cell>
          <cell r="AN195">
            <v>2536.9490074326727</v>
          </cell>
          <cell r="AO195">
            <v>2662.8031679108217</v>
          </cell>
          <cell r="AP195">
            <v>2735.8068124701535</v>
          </cell>
          <cell r="AQ195">
            <v>2783.7893891469357</v>
          </cell>
          <cell r="AR195">
            <v>2943.7553457827266</v>
          </cell>
          <cell r="AS195">
            <v>3157.5928933096916</v>
          </cell>
          <cell r="AT195">
            <v>3354.5509503188619</v>
          </cell>
          <cell r="AU195">
            <v>3541.1731704689983</v>
          </cell>
          <cell r="AV195">
            <v>3705.9820282455285</v>
          </cell>
          <cell r="AW195">
            <v>4357.905519320826</v>
          </cell>
          <cell r="AX195">
            <v>4424.5200485283131</v>
          </cell>
          <cell r="AY195">
            <v>4550.1885820957768</v>
          </cell>
          <cell r="AZ195">
            <v>4755.8459103315372</v>
          </cell>
          <cell r="BA195">
            <v>4903.8365121540473</v>
          </cell>
          <cell r="BB195">
            <v>4966.5484989041306</v>
          </cell>
          <cell r="BC195">
            <v>4992.5080533531882</v>
          </cell>
          <cell r="BD195">
            <v>4934.49087749516</v>
          </cell>
          <cell r="BE195">
            <v>5025.3006403393683</v>
          </cell>
          <cell r="BF195">
            <v>5123.5625940533364</v>
          </cell>
          <cell r="BG195">
            <v>5227.9237099791771</v>
          </cell>
          <cell r="BH195">
            <v>5319.6772553472692</v>
          </cell>
          <cell r="BI195">
            <v>5397.4676391314488</v>
          </cell>
          <cell r="BJ195">
            <v>5500.4315071391547</v>
          </cell>
          <cell r="BK195">
            <v>5649.3170289511954</v>
          </cell>
          <cell r="BL195">
            <v>5878.2893331677124</v>
          </cell>
        </row>
        <row r="196">
          <cell r="B196">
            <v>17</v>
          </cell>
          <cell r="C196" t="str">
            <v>Mississippian</v>
          </cell>
          <cell r="E196">
            <v>0</v>
          </cell>
          <cell r="F196">
            <v>0</v>
          </cell>
          <cell r="G196">
            <v>0</v>
          </cell>
          <cell r="H196">
            <v>0</v>
          </cell>
          <cell r="I196">
            <v>0</v>
          </cell>
          <cell r="J196">
            <v>0</v>
          </cell>
          <cell r="K196">
            <v>16.307334521874996</v>
          </cell>
          <cell r="L196">
            <v>30.1983924675</v>
          </cell>
          <cell r="M196">
            <v>42.349060189625</v>
          </cell>
          <cell r="N196">
            <v>54.095981210812504</v>
          </cell>
          <cell r="O196">
            <v>69.601330501874997</v>
          </cell>
          <cell r="P196">
            <v>88.318014292578113</v>
          </cell>
          <cell r="Q196">
            <v>102.92800160070311</v>
          </cell>
          <cell r="R196">
            <v>112.33022676945311</v>
          </cell>
          <cell r="S196">
            <v>119.44275804699997</v>
          </cell>
          <cell r="T196">
            <v>148.96361202631252</v>
          </cell>
          <cell r="U196">
            <v>176.38110025848439</v>
          </cell>
          <cell r="V196">
            <v>201.9436488270469</v>
          </cell>
          <cell r="W196">
            <v>225.56254203535937</v>
          </cell>
          <cell r="X196">
            <v>245.28769781435159</v>
          </cell>
          <cell r="Y196">
            <v>262.35373534218746</v>
          </cell>
          <cell r="Z196">
            <v>281.7104821967265</v>
          </cell>
          <cell r="AA196">
            <v>308.78824345806242</v>
          </cell>
          <cell r="AB196">
            <v>345.49715130257806</v>
          </cell>
          <cell r="AC196">
            <v>372.61320421909363</v>
          </cell>
          <cell r="AD196">
            <v>384.30449801360152</v>
          </cell>
          <cell r="AE196">
            <v>390.00455537441405</v>
          </cell>
          <cell r="AF196">
            <v>409.31244342703127</v>
          </cell>
          <cell r="AG196">
            <v>443.86078015864064</v>
          </cell>
          <cell r="AH196">
            <v>477.13272648415614</v>
          </cell>
          <cell r="AI196">
            <v>509.26610178421873</v>
          </cell>
          <cell r="AJ196">
            <v>536.32856213472644</v>
          </cell>
          <cell r="AK196">
            <v>558.9504563205935</v>
          </cell>
          <cell r="AL196">
            <v>585.84145745896865</v>
          </cell>
          <cell r="AM196">
            <v>622.32516024643735</v>
          </cell>
          <cell r="AN196">
            <v>676.94130853781246</v>
          </cell>
          <cell r="AO196">
            <v>714.19315748712506</v>
          </cell>
          <cell r="AP196">
            <v>818.52691905829704</v>
          </cell>
          <cell r="AQ196">
            <v>711.59761092668748</v>
          </cell>
          <cell r="AR196">
            <v>695.62155699378138</v>
          </cell>
          <cell r="AS196">
            <v>716.78998096836335</v>
          </cell>
          <cell r="AT196">
            <v>824.46304895651974</v>
          </cell>
          <cell r="AU196">
            <v>831.42441849500005</v>
          </cell>
          <cell r="AV196">
            <v>839.3536751402346</v>
          </cell>
          <cell r="AW196">
            <v>845.85100636394554</v>
          </cell>
          <cell r="AX196">
            <v>861.97768343109396</v>
          </cell>
          <cell r="AY196">
            <v>892.46652928650008</v>
          </cell>
          <cell r="AZ196">
            <v>947.93744052790646</v>
          </cell>
          <cell r="BA196">
            <v>981.07734693894145</v>
          </cell>
          <cell r="BB196">
            <v>983.5382265618166</v>
          </cell>
          <cell r="BC196">
            <v>973.25308187919939</v>
          </cell>
          <cell r="BD196">
            <v>934.4461243580746</v>
          </cell>
          <cell r="BE196">
            <v>947.52888623015667</v>
          </cell>
          <cell r="BF196">
            <v>963.47585978628945</v>
          </cell>
          <cell r="BG196">
            <v>981.82260012761708</v>
          </cell>
          <cell r="BH196">
            <v>996.2490999636567</v>
          </cell>
          <cell r="BI196">
            <v>1006.3672315507896</v>
          </cell>
          <cell r="BJ196">
            <v>1025.2973807672424</v>
          </cell>
          <cell r="BK196">
            <v>1059.8100545677501</v>
          </cell>
          <cell r="BL196">
            <v>1120.9863125344839</v>
          </cell>
        </row>
        <row r="197">
          <cell r="B197">
            <v>18</v>
          </cell>
          <cell r="C197" t="str">
            <v>LRSP1</v>
          </cell>
          <cell r="E197">
            <v>0</v>
          </cell>
          <cell r="F197">
            <v>0</v>
          </cell>
          <cell r="G197">
            <v>0</v>
          </cell>
          <cell r="H197">
            <v>0</v>
          </cell>
          <cell r="I197">
            <v>0</v>
          </cell>
          <cell r="J197">
            <v>0</v>
          </cell>
          <cell r="K197">
            <v>0</v>
          </cell>
          <cell r="L197">
            <v>266.65028478585731</v>
          </cell>
          <cell r="M197">
            <v>492.77661181265046</v>
          </cell>
          <cell r="N197">
            <v>410.14480926797148</v>
          </cell>
          <cell r="O197">
            <v>377.70643399750793</v>
          </cell>
          <cell r="P197">
            <v>372.73365609881967</v>
          </cell>
          <cell r="Q197">
            <v>710.93503357299119</v>
          </cell>
          <cell r="R197">
            <v>979.02008075565357</v>
          </cell>
          <cell r="S197">
            <v>1180.5440834813485</v>
          </cell>
          <cell r="T197">
            <v>1356.3320119198586</v>
          </cell>
          <cell r="U197">
            <v>1540.2375251546425</v>
          </cell>
          <cell r="V197">
            <v>1699.5156505540999</v>
          </cell>
          <cell r="W197">
            <v>1864.8682770956032</v>
          </cell>
          <cell r="X197">
            <v>2005.2299795585352</v>
          </cell>
          <cell r="Y197">
            <v>2123.9400020201474</v>
          </cell>
          <cell r="Z197">
            <v>2263.6701782399241</v>
          </cell>
          <cell r="AA197">
            <v>2455.1262933942639</v>
          </cell>
          <cell r="AB197">
            <v>3172.7452281488636</v>
          </cell>
          <cell r="AC197">
            <v>3749.85345500625</v>
          </cell>
          <cell r="AD197">
            <v>4116.950002692246</v>
          </cell>
          <cell r="AE197">
            <v>4380.2784563862406</v>
          </cell>
          <cell r="AF197">
            <v>4462.7340070031396</v>
          </cell>
          <cell r="AG197">
            <v>4749.4038119804509</v>
          </cell>
          <cell r="AH197">
            <v>5036.1543696356448</v>
          </cell>
          <cell r="AI197">
            <v>5326.7197979554312</v>
          </cell>
          <cell r="AJ197">
            <v>5578.9502944627202</v>
          </cell>
          <cell r="AK197">
            <v>5788.2527295883747</v>
          </cell>
          <cell r="AL197">
            <v>6033.855188184416</v>
          </cell>
          <cell r="AM197">
            <v>6385.930976189471</v>
          </cell>
          <cell r="AN197">
            <v>6930.307568730821</v>
          </cell>
          <cell r="AO197">
            <v>7294.9974196112162</v>
          </cell>
          <cell r="AP197">
            <v>8382.7953191552842</v>
          </cell>
          <cell r="AQ197">
            <v>7243.8187964926647</v>
          </cell>
          <cell r="AR197">
            <v>7040.4277958191215</v>
          </cell>
          <cell r="AS197">
            <v>7294.1528277173165</v>
          </cell>
          <cell r="AT197">
            <v>8396.9418936298316</v>
          </cell>
          <cell r="AU197">
            <v>8448.8874860922606</v>
          </cell>
          <cell r="AV197">
            <v>8518.1494085789673</v>
          </cell>
          <cell r="AW197">
            <v>8567.6989386515379</v>
          </cell>
          <cell r="AX197">
            <v>8736.1526685132158</v>
          </cell>
          <cell r="AY197">
            <v>9008.1045430535778</v>
          </cell>
          <cell r="AZ197">
            <v>9549.4585372242018</v>
          </cell>
          <cell r="BA197">
            <v>9921.0685054282058</v>
          </cell>
          <cell r="BB197">
            <v>9914.1074760468491</v>
          </cell>
          <cell r="BC197">
            <v>9821.8803062418519</v>
          </cell>
          <cell r="BD197">
            <v>9386.7279878737136</v>
          </cell>
          <cell r="BE197">
            <v>9556.8099229659856</v>
          </cell>
          <cell r="BF197">
            <v>9695.9071399185814</v>
          </cell>
          <cell r="BG197">
            <v>9878.6421569720314</v>
          </cell>
          <cell r="BH197">
            <v>10027.144835048235</v>
          </cell>
          <cell r="BI197">
            <v>10122.481081498059</v>
          </cell>
          <cell r="BJ197">
            <v>10317.269891463528</v>
          </cell>
          <cell r="BK197">
            <v>10647.744988306506</v>
          </cell>
          <cell r="BL197">
            <v>11251.357865927926</v>
          </cell>
        </row>
        <row r="198">
          <cell r="B198">
            <v>19</v>
          </cell>
          <cell r="C198" t="str">
            <v>LRSP2</v>
          </cell>
          <cell r="E198">
            <v>0</v>
          </cell>
          <cell r="F198">
            <v>0</v>
          </cell>
          <cell r="G198">
            <v>0</v>
          </cell>
          <cell r="H198">
            <v>0</v>
          </cell>
          <cell r="I198">
            <v>0</v>
          </cell>
          <cell r="J198">
            <v>0</v>
          </cell>
          <cell r="K198">
            <v>77.657733243750002</v>
          </cell>
          <cell r="L198">
            <v>145.25263845000001</v>
          </cell>
          <cell r="M198">
            <v>123.6755361675</v>
          </cell>
          <cell r="N198">
            <v>110.05158519</v>
          </cell>
          <cell r="O198">
            <v>106.61337189375</v>
          </cell>
          <cell r="P198">
            <v>107.113822921875</v>
          </cell>
          <cell r="Q198">
            <v>102.38665517437499</v>
          </cell>
          <cell r="R198">
            <v>205.29610577062502</v>
          </cell>
          <cell r="S198">
            <v>286.64176678218757</v>
          </cell>
          <cell r="T198">
            <v>354.60938540437508</v>
          </cell>
          <cell r="U198">
            <v>420.66934947843748</v>
          </cell>
          <cell r="V198">
            <v>483.73868033906251</v>
          </cell>
          <cell r="W198">
            <v>542.89623306187502</v>
          </cell>
          <cell r="X198">
            <v>593.06175630281246</v>
          </cell>
          <cell r="Y198">
            <v>636.96258934312493</v>
          </cell>
          <cell r="Z198">
            <v>686.51502703031247</v>
          </cell>
          <cell r="AA198">
            <v>755.01948654</v>
          </cell>
          <cell r="AB198">
            <v>847.30707289687484</v>
          </cell>
          <cell r="AC198">
            <v>916.26532790624992</v>
          </cell>
          <cell r="AD198">
            <v>947.30604774187532</v>
          </cell>
          <cell r="AE198">
            <v>963.46695142500027</v>
          </cell>
          <cell r="AF198">
            <v>1073.3759208450001</v>
          </cell>
          <cell r="AG198">
            <v>1211.8050976139064</v>
          </cell>
          <cell r="AH198">
            <v>1341.3496737478126</v>
          </cell>
          <cell r="AI198">
            <v>1464.0937908304686</v>
          </cell>
          <cell r="AJ198">
            <v>1569.488385227344</v>
          </cell>
          <cell r="AK198">
            <v>1659.4795546875</v>
          </cell>
          <cell r="AL198">
            <v>1760.3299030809374</v>
          </cell>
          <cell r="AM198">
            <v>1889.0495029575002</v>
          </cell>
          <cell r="AN198">
            <v>2072.8240191750006</v>
          </cell>
          <cell r="AO198">
            <v>2203.5030710812498</v>
          </cell>
          <cell r="AP198">
            <v>2548.5184950299999</v>
          </cell>
          <cell r="AQ198">
            <v>2227.3740302324995</v>
          </cell>
          <cell r="AR198">
            <v>2320.8364547606257</v>
          </cell>
          <cell r="AS198">
            <v>2508.4443241129693</v>
          </cell>
          <cell r="AT198">
            <v>3092.4241394709384</v>
          </cell>
          <cell r="AU198">
            <v>3192.4076712000001</v>
          </cell>
          <cell r="AV198">
            <v>3289.0151814749997</v>
          </cell>
          <cell r="AW198">
            <v>3374.0722030092193</v>
          </cell>
          <cell r="AX198">
            <v>3492.9653703562508</v>
          </cell>
          <cell r="AY198">
            <v>3667.5042665512515</v>
          </cell>
          <cell r="AZ198">
            <v>3944.5536364912509</v>
          </cell>
          <cell r="BA198">
            <v>4128.7122151832818</v>
          </cell>
          <cell r="BB198">
            <v>4181.4497520829691</v>
          </cell>
          <cell r="BC198">
            <v>4176.1933194614076</v>
          </cell>
          <cell r="BD198">
            <v>4043.6731464187501</v>
          </cell>
          <cell r="BE198">
            <v>4132.1226612150003</v>
          </cell>
          <cell r="BF198">
            <v>4231.6497324581251</v>
          </cell>
          <cell r="BG198">
            <v>4340.6087070449994</v>
          </cell>
          <cell r="BH198">
            <v>4431.2034372496873</v>
          </cell>
          <cell r="BI198">
            <v>4501.4943128939067</v>
          </cell>
          <cell r="BJ198">
            <v>4610.2730052946872</v>
          </cell>
          <cell r="BK198">
            <v>4788.8212115249999</v>
          </cell>
          <cell r="BL198">
            <v>5088.5981541900001</v>
          </cell>
        </row>
        <row r="199">
          <cell r="B199">
            <v>20</v>
          </cell>
          <cell r="C199" t="str">
            <v>LRSP3</v>
          </cell>
          <cell r="E199">
            <v>0</v>
          </cell>
          <cell r="F199">
            <v>0</v>
          </cell>
          <cell r="G199">
            <v>0</v>
          </cell>
          <cell r="H199">
            <v>0</v>
          </cell>
          <cell r="I199">
            <v>0</v>
          </cell>
          <cell r="J199">
            <v>0</v>
          </cell>
          <cell r="K199">
            <v>0</v>
          </cell>
          <cell r="L199">
            <v>0</v>
          </cell>
          <cell r="M199">
            <v>225.41737580102088</v>
          </cell>
          <cell r="N199">
            <v>416.14879667049757</v>
          </cell>
          <cell r="O199">
            <v>361.71334754519552</v>
          </cell>
          <cell r="P199">
            <v>328.14793360106495</v>
          </cell>
          <cell r="Q199">
            <v>296.07551796820957</v>
          </cell>
          <cell r="R199">
            <v>524.23479700150358</v>
          </cell>
          <cell r="S199">
            <v>708.41855942315078</v>
          </cell>
          <cell r="T199">
            <v>864.46551498474992</v>
          </cell>
          <cell r="U199">
            <v>1009.1309672617721</v>
          </cell>
          <cell r="V199">
            <v>1143.1476353671237</v>
          </cell>
          <cell r="W199">
            <v>1266.9075649123752</v>
          </cell>
          <cell r="X199">
            <v>1375.6419940711262</v>
          </cell>
          <cell r="Y199">
            <v>1473.3099695486505</v>
          </cell>
          <cell r="Z199">
            <v>1574.1537180078383</v>
          </cell>
          <cell r="AA199">
            <v>1693.7866945700625</v>
          </cell>
          <cell r="AB199">
            <v>1838.0164454645526</v>
          </cell>
          <cell r="AC199">
            <v>2239.3070678934073</v>
          </cell>
          <cell r="AD199">
            <v>2542.3406573282177</v>
          </cell>
          <cell r="AE199">
            <v>2785.3883782968965</v>
          </cell>
          <cell r="AF199">
            <v>2948.4943222644852</v>
          </cell>
          <cell r="AG199">
            <v>3168.8823109435202</v>
          </cell>
          <cell r="AH199">
            <v>3381.3980101714028</v>
          </cell>
          <cell r="AI199">
            <v>3585.8134417410465</v>
          </cell>
          <cell r="AJ199">
            <v>3767.5710589108717</v>
          </cell>
          <cell r="AK199">
            <v>3929.1302066964467</v>
          </cell>
          <cell r="AL199">
            <v>4102.880023095885</v>
          </cell>
          <cell r="AM199">
            <v>4308.8802094854273</v>
          </cell>
          <cell r="AN199">
            <v>4579.2438075433483</v>
          </cell>
          <cell r="AO199">
            <v>5081.3687942063798</v>
          </cell>
          <cell r="AP199">
            <v>5434.6712252667476</v>
          </cell>
          <cell r="AQ199">
            <v>5701.5930388286652</v>
          </cell>
          <cell r="AR199">
            <v>5826.8460698068657</v>
          </cell>
          <cell r="AS199">
            <v>6105.6328069520214</v>
          </cell>
          <cell r="AT199">
            <v>6376.8689100440588</v>
          </cell>
          <cell r="AU199">
            <v>6644.858098590641</v>
          </cell>
          <cell r="AV199">
            <v>7753.4295546659041</v>
          </cell>
          <cell r="AW199">
            <v>7806.5557602979225</v>
          </cell>
          <cell r="AX199">
            <v>7939.7119312817422</v>
          </cell>
          <cell r="AY199">
            <v>8161.0054017190178</v>
          </cell>
          <cell r="AZ199">
            <v>8517.4615685588469</v>
          </cell>
          <cell r="BA199">
            <v>9074.9524158323657</v>
          </cell>
          <cell r="BB199">
            <v>9420.4269523354214</v>
          </cell>
          <cell r="BC199">
            <v>9654.8033836736922</v>
          </cell>
          <cell r="BD199">
            <v>9693.3355059212699</v>
          </cell>
          <cell r="BE199">
            <v>10000.674680347705</v>
          </cell>
          <cell r="BF199">
            <v>10308.404084515001</v>
          </cell>
          <cell r="BG199">
            <v>10617.298045865959</v>
          </cell>
          <cell r="BH199">
            <v>10891.562045162678</v>
          </cell>
          <cell r="BI199">
            <v>11129.462276241296</v>
          </cell>
          <cell r="BJ199">
            <v>11412.956713449612</v>
          </cell>
          <cell r="BK199">
            <v>11787.277397641106</v>
          </cell>
          <cell r="BL199">
            <v>12326.259112470127</v>
          </cell>
        </row>
        <row r="200">
          <cell r="B200">
            <v>21</v>
          </cell>
          <cell r="C200" t="str">
            <v>LRSP4</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9.634590963781875</v>
          </cell>
          <cell r="T200">
            <v>17.918891659845002</v>
          </cell>
          <cell r="U200">
            <v>25.65482041924875</v>
          </cell>
          <cell r="V200">
            <v>32.995841232015003</v>
          </cell>
          <cell r="W200">
            <v>39.938690830500001</v>
          </cell>
          <cell r="X200">
            <v>46.100264303171258</v>
          </cell>
          <cell r="Y200">
            <v>51.651080486797511</v>
          </cell>
          <cell r="Z200">
            <v>57.576087761155314</v>
          </cell>
          <cell r="AA200">
            <v>65.093037722707493</v>
          </cell>
          <cell r="AB200">
            <v>74.757668321053117</v>
          </cell>
          <cell r="AC200">
            <v>82.450942437588736</v>
          </cell>
          <cell r="AD200">
            <v>86.710242431340006</v>
          </cell>
          <cell r="AE200">
            <v>89.516526250485938</v>
          </cell>
          <cell r="AF200">
            <v>89.25405234307874</v>
          </cell>
          <cell r="AG200">
            <v>104.60260632002624</v>
          </cell>
          <cell r="AH200">
            <v>119.13692788564313</v>
          </cell>
          <cell r="AI200">
            <v>133.03839739446562</v>
          </cell>
          <cell r="AJ200">
            <v>145.32431644940624</v>
          </cell>
          <cell r="AK200">
            <v>156.12025834684127</v>
          </cell>
          <cell r="AL200">
            <v>167.89176858489751</v>
          </cell>
          <cell r="AM200">
            <v>182.33819600570999</v>
          </cell>
          <cell r="AN200">
            <v>202.20731813953122</v>
          </cell>
          <cell r="AO200">
            <v>217.00013627075623</v>
          </cell>
          <cell r="AP200">
            <v>224.31183683498435</v>
          </cell>
          <cell r="AQ200">
            <v>228.07398633788247</v>
          </cell>
          <cell r="AR200">
            <v>223.72776031856623</v>
          </cell>
          <cell r="AS200">
            <v>243.82859437463625</v>
          </cell>
          <cell r="AT200">
            <v>263.14767466460444</v>
          </cell>
          <cell r="AU200">
            <v>282.19635227024997</v>
          </cell>
          <cell r="AV200">
            <v>298.98601446535315</v>
          </cell>
          <cell r="AW200">
            <v>313.47066830682661</v>
          </cell>
          <cell r="AX200">
            <v>330.29195181913127</v>
          </cell>
          <cell r="AY200">
            <v>351.93760801907627</v>
          </cell>
          <cell r="AZ200">
            <v>383.30630070309007</v>
          </cell>
          <cell r="BA200">
            <v>446.17195172589049</v>
          </cell>
          <cell r="BB200">
            <v>449.92818668161544</v>
          </cell>
          <cell r="BC200">
            <v>448.45869373543258</v>
          </cell>
          <cell r="BD200">
            <v>433.97020877936484</v>
          </cell>
          <cell r="BE200">
            <v>443.60154424047374</v>
          </cell>
          <cell r="BF200">
            <v>454.69754372747809</v>
          </cell>
          <cell r="BG200">
            <v>467.00996280483503</v>
          </cell>
          <cell r="BH200">
            <v>477.49815437130565</v>
          </cell>
          <cell r="BI200">
            <v>485.90813088163117</v>
          </cell>
          <cell r="BJ200">
            <v>498.56033400305336</v>
          </cell>
          <cell r="BK200">
            <v>518.84877259784241</v>
          </cell>
          <cell r="BL200">
            <v>552.38986831602665</v>
          </cell>
        </row>
        <row r="201">
          <cell r="B201">
            <v>22</v>
          </cell>
          <cell r="C201" t="str">
            <v>Bakken1</v>
          </cell>
          <cell r="E201">
            <v>0</v>
          </cell>
          <cell r="F201">
            <v>0</v>
          </cell>
          <cell r="G201">
            <v>0</v>
          </cell>
          <cell r="H201">
            <v>0</v>
          </cell>
          <cell r="I201">
            <v>0</v>
          </cell>
          <cell r="J201">
            <v>0</v>
          </cell>
          <cell r="K201">
            <v>0</v>
          </cell>
          <cell r="L201">
            <v>11.379967986475201</v>
          </cell>
          <cell r="M201">
            <v>19.215985554474777</v>
          </cell>
          <cell r="N201">
            <v>26.506118484908228</v>
          </cell>
          <cell r="O201">
            <v>32.230114315871809</v>
          </cell>
          <cell r="P201">
            <v>42.559962893538717</v>
          </cell>
          <cell r="Q201">
            <v>42.638754957315754</v>
          </cell>
          <cell r="R201">
            <v>50.33770887689974</v>
          </cell>
          <cell r="S201">
            <v>51.372279612075204</v>
          </cell>
          <cell r="T201">
            <v>52.665688954545139</v>
          </cell>
          <cell r="U201">
            <v>59.372024516695426</v>
          </cell>
          <cell r="V201">
            <v>57.449042437420168</v>
          </cell>
          <cell r="W201">
            <v>64.79435322877751</v>
          </cell>
          <cell r="X201">
            <v>65.525880593703874</v>
          </cell>
          <cell r="Y201">
            <v>71.626934919745096</v>
          </cell>
          <cell r="Z201">
            <v>77.86757670988888</v>
          </cell>
          <cell r="AA201">
            <v>80.191558167134872</v>
          </cell>
          <cell r="AB201">
            <v>90.981609294821283</v>
          </cell>
          <cell r="AC201">
            <v>99.292111768166478</v>
          </cell>
          <cell r="AD201">
            <v>103.78938953705382</v>
          </cell>
          <cell r="AE201">
            <v>100.73305726436031</v>
          </cell>
          <cell r="AF201">
            <v>98.220960519744381</v>
          </cell>
          <cell r="AG201">
            <v>103.84272836093044</v>
          </cell>
          <cell r="AH201">
            <v>100.17283365451192</v>
          </cell>
          <cell r="AI201">
            <v>107.17582707539769</v>
          </cell>
          <cell r="AJ201">
            <v>106.98447110975333</v>
          </cell>
          <cell r="AK201">
            <v>112.66631425921885</v>
          </cell>
          <cell r="AL201">
            <v>118.66988089577511</v>
          </cell>
          <cell r="AM201">
            <v>120.07277139766084</v>
          </cell>
          <cell r="AN201">
            <v>131.4411989984352</v>
          </cell>
          <cell r="AO201">
            <v>139.48844837873381</v>
          </cell>
          <cell r="AP201">
            <v>143.10324184148214</v>
          </cell>
          <cell r="AQ201">
            <v>138.3061142083281</v>
          </cell>
          <cell r="AR201">
            <v>133.06443453193123</v>
          </cell>
          <cell r="AS201">
            <v>138.4323513421478</v>
          </cell>
          <cell r="AT201">
            <v>133.86547042681141</v>
          </cell>
          <cell r="AU201">
            <v>140.79006832950662</v>
          </cell>
          <cell r="AV201">
            <v>140.13887631512563</v>
          </cell>
          <cell r="AW201">
            <v>145.64700905195664</v>
          </cell>
          <cell r="AX201">
            <v>151.70829975952358</v>
          </cell>
          <cell r="AY201">
            <v>153.06336156802223</v>
          </cell>
          <cell r="AZ201">
            <v>165.37108959483112</v>
          </cell>
          <cell r="BA201">
            <v>173.75584594173236</v>
          </cell>
          <cell r="BB201">
            <v>176.90587429495619</v>
          </cell>
          <cell r="BC201">
            <v>170.95491912444965</v>
          </cell>
          <cell r="BD201">
            <v>164.27062829396334</v>
          </cell>
          <cell r="BE201">
            <v>169.61228526549968</v>
          </cell>
          <cell r="BF201">
            <v>164.53278245359806</v>
          </cell>
          <cell r="BG201">
            <v>171.53309387097292</v>
          </cell>
          <cell r="BH201">
            <v>170.57863417318532</v>
          </cell>
          <cell r="BI201">
            <v>176.09925714875965</v>
          </cell>
          <cell r="BJ201">
            <v>182.28525626849796</v>
          </cell>
          <cell r="BK201">
            <v>183.78625317272559</v>
          </cell>
          <cell r="BL201">
            <v>197.02625864895629</v>
          </cell>
        </row>
        <row r="202">
          <cell r="B202">
            <v>23</v>
          </cell>
          <cell r="C202" t="str">
            <v>Bakken2</v>
          </cell>
          <cell r="E202">
            <v>0</v>
          </cell>
          <cell r="F202">
            <v>0</v>
          </cell>
          <cell r="G202">
            <v>0</v>
          </cell>
          <cell r="H202">
            <v>0</v>
          </cell>
          <cell r="I202">
            <v>0</v>
          </cell>
          <cell r="J202">
            <v>0</v>
          </cell>
          <cell r="K202">
            <v>0</v>
          </cell>
          <cell r="L202">
            <v>10.665421493160265</v>
          </cell>
          <cell r="M202">
            <v>14.240990875838266</v>
          </cell>
          <cell r="N202">
            <v>16.459592174106618</v>
          </cell>
          <cell r="O202">
            <v>19.691205046222862</v>
          </cell>
          <cell r="P202">
            <v>25.163308305285611</v>
          </cell>
          <cell r="Q202">
            <v>29.576626806010751</v>
          </cell>
          <cell r="R202">
            <v>31.054787826635113</v>
          </cell>
          <cell r="S202">
            <v>33.775729313151913</v>
          </cell>
          <cell r="T202">
            <v>36.207595614995938</v>
          </cell>
          <cell r="U202">
            <v>37.443596731963552</v>
          </cell>
          <cell r="V202">
            <v>40.58065129333626</v>
          </cell>
          <cell r="W202">
            <v>41.907349050005728</v>
          </cell>
          <cell r="X202">
            <v>44.623431280819048</v>
          </cell>
          <cell r="Y202">
            <v>46.937705929792493</v>
          </cell>
          <cell r="Z202">
            <v>47.966390053183666</v>
          </cell>
          <cell r="AA202">
            <v>52.06148549141291</v>
          </cell>
          <cell r="AB202">
            <v>57.466052175407668</v>
          </cell>
          <cell r="AC202">
            <v>61.434475686764962</v>
          </cell>
          <cell r="AD202">
            <v>61.294812025449872</v>
          </cell>
          <cell r="AE202">
            <v>62.514862342665772</v>
          </cell>
          <cell r="AF202">
            <v>61.85056100587591</v>
          </cell>
          <cell r="AG202">
            <v>62.180088013904943</v>
          </cell>
          <cell r="AH202">
            <v>64.768318044167714</v>
          </cell>
          <cell r="AI202">
            <v>65.538927868044738</v>
          </cell>
          <cell r="AJ202">
            <v>67.945004612805647</v>
          </cell>
          <cell r="AK202">
            <v>69.858540535434997</v>
          </cell>
          <cell r="AL202">
            <v>70.42119569298832</v>
          </cell>
          <cell r="AM202">
            <v>74.135320356627915</v>
          </cell>
          <cell r="AN202">
            <v>79.633256995340943</v>
          </cell>
          <cell r="AO202">
            <v>83.278193681258301</v>
          </cell>
          <cell r="AP202">
            <v>82.406957764280179</v>
          </cell>
          <cell r="AQ202">
            <v>82.826202466821925</v>
          </cell>
          <cell r="AR202">
            <v>80.666144635562503</v>
          </cell>
          <cell r="AS202">
            <v>80.628603411723958</v>
          </cell>
          <cell r="AT202">
            <v>82.747591758307692</v>
          </cell>
          <cell r="AU202">
            <v>83.066877447301763</v>
          </cell>
          <cell r="AV202">
            <v>85.188425236593019</v>
          </cell>
          <cell r="AW202">
            <v>86.78291180126493</v>
          </cell>
          <cell r="AX202">
            <v>87.062960717485637</v>
          </cell>
          <cell r="AY202">
            <v>90.740468647505935</v>
          </cell>
          <cell r="AZ202">
            <v>96.477524067071329</v>
          </cell>
          <cell r="BA202">
            <v>100.09471937649036</v>
          </cell>
          <cell r="BB202">
            <v>98.729274574528503</v>
          </cell>
          <cell r="BC202">
            <v>98.621366050536437</v>
          </cell>
          <cell r="BD202">
            <v>95.748053247858877</v>
          </cell>
          <cell r="BE202">
            <v>95.441907819460639</v>
          </cell>
          <cell r="BF202">
            <v>97.643632667855258</v>
          </cell>
          <cell r="BG202">
            <v>97.885639879758642</v>
          </cell>
          <cell r="BH202">
            <v>97.096352871810879</v>
          </cell>
          <cell r="BI202">
            <v>96.219858525841104</v>
          </cell>
          <cell r="BJ202">
            <v>94.246887088001074</v>
          </cell>
          <cell r="BK202">
            <v>96.049871450845913</v>
          </cell>
          <cell r="BL202">
            <v>99.946842783716448</v>
          </cell>
        </row>
        <row r="203">
          <cell r="B203">
            <v>24</v>
          </cell>
          <cell r="C203" t="str">
            <v>AustinChalk</v>
          </cell>
          <cell r="E203">
            <v>0</v>
          </cell>
          <cell r="F203">
            <v>0</v>
          </cell>
          <cell r="G203">
            <v>0</v>
          </cell>
          <cell r="H203">
            <v>0</v>
          </cell>
          <cell r="I203">
            <v>0</v>
          </cell>
          <cell r="J203">
            <v>0</v>
          </cell>
          <cell r="K203">
            <v>0</v>
          </cell>
          <cell r="L203">
            <v>1.8450658734562488</v>
          </cell>
          <cell r="M203">
            <v>1.587069678045</v>
          </cell>
          <cell r="N203">
            <v>1.4165861925000001</v>
          </cell>
          <cell r="O203">
            <v>4.7172804706303229</v>
          </cell>
          <cell r="P203">
            <v>4.179417348480472</v>
          </cell>
          <cell r="Q203">
            <v>7.580177591356418</v>
          </cell>
          <cell r="R203">
            <v>6.2165266505990537</v>
          </cell>
          <cell r="S203">
            <v>5.2612572384276683</v>
          </cell>
          <cell r="T203">
            <v>4.5797220850528007</v>
          </cell>
          <cell r="U203">
            <v>4.1291089865287498</v>
          </cell>
          <cell r="V203">
            <v>3.79139196835875</v>
          </cell>
          <cell r="W203">
            <v>3.517052548529533</v>
          </cell>
          <cell r="X203">
            <v>3.2614878780541403</v>
          </cell>
          <cell r="Y203">
            <v>3.0332619326676573</v>
          </cell>
          <cell r="Z203">
            <v>2.8687186635318747</v>
          </cell>
          <cell r="AA203">
            <v>2.7918116701586735</v>
          </cell>
          <cell r="AB203">
            <v>2.7915067853343731</v>
          </cell>
          <cell r="AC203">
            <v>2.7248838243953912</v>
          </cell>
          <cell r="AD203">
            <v>2.5749433021478896</v>
          </cell>
          <cell r="AE203">
            <v>2.4126976740621107</v>
          </cell>
          <cell r="AF203">
            <v>2.2080092481374978</v>
          </cell>
          <cell r="AG203">
            <v>2.1230567309859389</v>
          </cell>
          <cell r="AH203">
            <v>2.0543161802587497</v>
          </cell>
          <cell r="AI203">
            <v>1.9955937076066399</v>
          </cell>
          <cell r="AJ203">
            <v>1.931019592728517</v>
          </cell>
          <cell r="AK203">
            <v>1.8631244102667184</v>
          </cell>
          <cell r="AL203">
            <v>1.8157602290742174</v>
          </cell>
          <cell r="AM203">
            <v>1.7982227311846859</v>
          </cell>
          <cell r="AN203">
            <v>1.8252483489632829</v>
          </cell>
          <cell r="AO203">
            <v>1.8097987253203141</v>
          </cell>
          <cell r="AP203">
            <v>1.7440782984599998</v>
          </cell>
          <cell r="AQ203">
            <v>1.6630251585703129</v>
          </cell>
          <cell r="AR203">
            <v>1.5420838561734385</v>
          </cell>
          <cell r="AS203">
            <v>1.5058775562813267</v>
          </cell>
          <cell r="AT203">
            <v>1.475783600365429</v>
          </cell>
          <cell r="AU203">
            <v>1.4513188734703109</v>
          </cell>
          <cell r="AV203">
            <v>1.4221951512046873</v>
          </cell>
          <cell r="AW203">
            <v>1.3887425739250794</v>
          </cell>
          <cell r="AX203">
            <v>1.36836344835</v>
          </cell>
          <cell r="AY203">
            <v>1.3670273975498428</v>
          </cell>
          <cell r="AZ203">
            <v>1.3972202869141388</v>
          </cell>
          <cell r="BA203">
            <v>1.3964012462804283</v>
          </cell>
          <cell r="BB203">
            <v>1.3573624397373028</v>
          </cell>
          <cell r="BC203">
            <v>1.3050110101292574</v>
          </cell>
          <cell r="BD203">
            <v>1.2225092890712117</v>
          </cell>
          <cell r="BE203">
            <v>1.2024416900278139</v>
          </cell>
          <cell r="BF203">
            <v>1.1863174612497673</v>
          </cell>
          <cell r="BG203">
            <v>1.1733523825974606</v>
          </cell>
          <cell r="BH203">
            <v>1.1568379366749617</v>
          </cell>
          <cell r="BI203">
            <v>1.1366997142166018</v>
          </cell>
          <cell r="BJ203">
            <v>1.1259791488439077</v>
          </cell>
          <cell r="BK203">
            <v>1.1303579568646867</v>
          </cell>
          <cell r="BL203">
            <v>1.1589243645459364</v>
          </cell>
        </row>
        <row r="204">
          <cell r="B204">
            <v>25</v>
          </cell>
          <cell r="C204" t="str">
            <v>ThreeForks</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15.233838722419978</v>
          </cell>
          <cell r="AF204">
            <v>27.227138587091517</v>
          </cell>
          <cell r="AG204">
            <v>38.598740371074229</v>
          </cell>
          <cell r="AH204">
            <v>49.177313822136725</v>
          </cell>
          <cell r="AI204">
            <v>59.172353227610834</v>
          </cell>
          <cell r="AJ204">
            <v>68.262251719934966</v>
          </cell>
          <cell r="AK204">
            <v>76.492178633672012</v>
          </cell>
          <cell r="AL204">
            <v>84.945539348971849</v>
          </cell>
          <cell r="AM204">
            <v>94.478551626912463</v>
          </cell>
          <cell r="AN204">
            <v>106.47748902780316</v>
          </cell>
          <cell r="AO204">
            <v>116.14441088778737</v>
          </cell>
          <cell r="AP204">
            <v>138.77927284109595</v>
          </cell>
          <cell r="AQ204">
            <v>124.18805945102176</v>
          </cell>
          <cell r="AR204">
            <v>124.90539560737449</v>
          </cell>
          <cell r="AS204">
            <v>131.38855873258132</v>
          </cell>
          <cell r="AT204">
            <v>153.6688975612683</v>
          </cell>
          <cell r="AU204">
            <v>158.46185663127949</v>
          </cell>
          <cell r="AV204">
            <v>162.99439624630247</v>
          </cell>
          <cell r="AW204">
            <v>167.03373047834981</v>
          </cell>
          <cell r="AX204">
            <v>172.58923666725704</v>
          </cell>
          <cell r="AY204">
            <v>180.61572911828625</v>
          </cell>
          <cell r="AZ204">
            <v>193.14720664765923</v>
          </cell>
          <cell r="BA204">
            <v>201.71445081992323</v>
          </cell>
          <cell r="BB204">
            <v>204.63638046839495</v>
          </cell>
          <cell r="BC204">
            <v>205.08242054501648</v>
          </cell>
          <cell r="BD204">
            <v>200.02158213347991</v>
          </cell>
          <cell r="BE204">
            <v>204.59811602900919</v>
          </cell>
          <cell r="BF204">
            <v>209.68851557029708</v>
          </cell>
          <cell r="BG204">
            <v>215.21999369725921</v>
          </cell>
          <cell r="BH204">
            <v>219.97445772592187</v>
          </cell>
          <cell r="BI204">
            <v>223.85996444996655</v>
          </cell>
          <cell r="BJ204">
            <v>229.45457141491374</v>
          </cell>
          <cell r="BK204">
            <v>238.1448828325245</v>
          </cell>
          <cell r="BL204">
            <v>252.22023673767305</v>
          </cell>
        </row>
        <row r="205">
          <cell r="B205">
            <v>26</v>
          </cell>
          <cell r="C205" t="str">
            <v>CH4</v>
          </cell>
          <cell r="E205">
            <v>0</v>
          </cell>
          <cell r="F205">
            <v>0</v>
          </cell>
          <cell r="G205">
            <v>0</v>
          </cell>
          <cell r="H205">
            <v>0</v>
          </cell>
          <cell r="I205">
            <v>0</v>
          </cell>
          <cell r="J205">
            <v>0</v>
          </cell>
          <cell r="K205">
            <v>0</v>
          </cell>
          <cell r="L205">
            <v>12.368555725500002</v>
          </cell>
          <cell r="M205">
            <v>23.676186456000003</v>
          </cell>
          <cell r="N205">
            <v>47.75399825625</v>
          </cell>
          <cell r="O205">
            <v>75.364467750000017</v>
          </cell>
          <cell r="P205">
            <v>107.77645569843753</v>
          </cell>
          <cell r="Q205">
            <v>118.89468182109377</v>
          </cell>
          <cell r="R205">
            <v>124.96664834525625</v>
          </cell>
          <cell r="S205">
            <v>129.41170020748126</v>
          </cell>
          <cell r="T205">
            <v>150.89172393408754</v>
          </cell>
          <cell r="U205">
            <v>173.16354482261249</v>
          </cell>
          <cell r="V205">
            <v>195.1684608709875</v>
          </cell>
          <cell r="W205">
            <v>216.27174487668753</v>
          </cell>
          <cell r="X205">
            <v>234.32211347951255</v>
          </cell>
          <cell r="Y205">
            <v>250.32669056313753</v>
          </cell>
          <cell r="Z205">
            <v>268.87983990586872</v>
          </cell>
          <cell r="AA205">
            <v>295.09154878551561</v>
          </cell>
          <cell r="AB205">
            <v>330.77743220925004</v>
          </cell>
          <cell r="AC205">
            <v>357.52336574894059</v>
          </cell>
          <cell r="AD205">
            <v>369.63587951367197</v>
          </cell>
          <cell r="AE205">
            <v>376.07772846698441</v>
          </cell>
          <cell r="AF205">
            <v>370.28386886985004</v>
          </cell>
          <cell r="AG205">
            <v>384.05055751030324</v>
          </cell>
          <cell r="AH205">
            <v>399.47878405183133</v>
          </cell>
          <cell r="AI205">
            <v>415.74927289289059</v>
          </cell>
          <cell r="AJ205">
            <v>429.2042364985781</v>
          </cell>
          <cell r="AK205">
            <v>440.18627954096246</v>
          </cell>
          <cell r="AL205">
            <v>455.34322614836253</v>
          </cell>
          <cell r="AM205">
            <v>478.46193457335011</v>
          </cell>
          <cell r="AN205">
            <v>515.72737036274998</v>
          </cell>
          <cell r="AO205">
            <v>585.23442231149988</v>
          </cell>
          <cell r="AP205">
            <v>585.41707236138745</v>
          </cell>
          <cell r="AQ205">
            <v>534.91694602709993</v>
          </cell>
          <cell r="AR205">
            <v>559.80440822450635</v>
          </cell>
          <cell r="AS205">
            <v>567.25668667882496</v>
          </cell>
          <cell r="AT205">
            <v>577.2220627968843</v>
          </cell>
          <cell r="AU205">
            <v>589.50595704000011</v>
          </cell>
          <cell r="AV205">
            <v>599.27943000656262</v>
          </cell>
          <cell r="AW205">
            <v>606.3543937788188</v>
          </cell>
          <cell r="AX205">
            <v>619.39522604212493</v>
          </cell>
          <cell r="AY205">
            <v>642.22236681524987</v>
          </cell>
          <cell r="AZ205">
            <v>682.71668266985614</v>
          </cell>
          <cell r="BA205">
            <v>706.92538282799057</v>
          </cell>
          <cell r="BB205">
            <v>708.8797045064108</v>
          </cell>
          <cell r="BC205">
            <v>701.54766106924671</v>
          </cell>
          <cell r="BD205">
            <v>673.59564418514049</v>
          </cell>
          <cell r="BE205">
            <v>683.01562790857486</v>
          </cell>
          <cell r="BF205">
            <v>694.48430741710285</v>
          </cell>
          <cell r="BG205">
            <v>707.67748046110762</v>
          </cell>
          <cell r="BH205">
            <v>718.04736147379208</v>
          </cell>
          <cell r="BI205">
            <v>725.3198354935405</v>
          </cell>
          <cell r="BJ205">
            <v>738.95485856095297</v>
          </cell>
          <cell r="BK205">
            <v>763.83463687537483</v>
          </cell>
          <cell r="BL205">
            <v>807.96980372879057</v>
          </cell>
        </row>
        <row r="206">
          <cell r="B206">
            <v>27</v>
          </cell>
          <cell r="C206" t="str">
            <v>CH4_Area</v>
          </cell>
          <cell r="E206">
            <v>0</v>
          </cell>
          <cell r="F206">
            <v>0</v>
          </cell>
          <cell r="G206">
            <v>0</v>
          </cell>
          <cell r="H206">
            <v>0</v>
          </cell>
          <cell r="I206">
            <v>0</v>
          </cell>
          <cell r="J206">
            <v>0</v>
          </cell>
          <cell r="K206">
            <v>0</v>
          </cell>
          <cell r="L206">
            <v>10.703557839375001</v>
          </cell>
          <cell r="M206">
            <v>20.48900751</v>
          </cell>
          <cell r="N206">
            <v>30.008137051546875</v>
          </cell>
          <cell r="O206">
            <v>41.839759642499999</v>
          </cell>
          <cell r="P206">
            <v>56.053544885156235</v>
          </cell>
          <cell r="Q206">
            <v>67.982753615132808</v>
          </cell>
          <cell r="R206">
            <v>76.521472696757797</v>
          </cell>
          <cell r="S206">
            <v>83.418388771078114</v>
          </cell>
          <cell r="T206">
            <v>89.817904795499999</v>
          </cell>
          <cell r="U206">
            <v>97.568847068343743</v>
          </cell>
          <cell r="V206">
            <v>105.65836466238281</v>
          </cell>
          <cell r="W206">
            <v>113.58919657181249</v>
          </cell>
          <cell r="X206">
            <v>120.1899640915547</v>
          </cell>
          <cell r="Y206">
            <v>125.98764761700002</v>
          </cell>
          <cell r="Z206">
            <v>133.24554518505468</v>
          </cell>
          <cell r="AA206">
            <v>144.36597691557421</v>
          </cell>
          <cell r="AB206">
            <v>160.08067603617187</v>
          </cell>
          <cell r="AC206">
            <v>171.43393710262501</v>
          </cell>
          <cell r="AD206">
            <v>175.83764974927735</v>
          </cell>
          <cell r="AE206">
            <v>177.66929166134767</v>
          </cell>
          <cell r="AF206">
            <v>173.87532383878121</v>
          </cell>
          <cell r="AG206">
            <v>179.37782913607029</v>
          </cell>
          <cell r="AH206">
            <v>185.69943255185154</v>
          </cell>
          <cell r="AI206">
            <v>192.44405278951169</v>
          </cell>
          <cell r="AJ206">
            <v>197.91589955642576</v>
          </cell>
          <cell r="AK206">
            <v>202.28243917957028</v>
          </cell>
          <cell r="AL206">
            <v>208.59563195676563</v>
          </cell>
          <cell r="AM206">
            <v>218.56469501221872</v>
          </cell>
          <cell r="AN206">
            <v>234.97714869890618</v>
          </cell>
          <cell r="AO206">
            <v>265.02267156412495</v>
          </cell>
          <cell r="AP206">
            <v>264.69442649334371</v>
          </cell>
          <cell r="AQ206">
            <v>242.31559124081244</v>
          </cell>
          <cell r="AR206">
            <v>252.25257966672652</v>
          </cell>
          <cell r="AS206">
            <v>255.27053663778506</v>
          </cell>
          <cell r="AT206">
            <v>259.41741916345308</v>
          </cell>
          <cell r="AU206">
            <v>264.6060110099998</v>
          </cell>
          <cell r="AV206">
            <v>268.67006373585929</v>
          </cell>
          <cell r="AW206">
            <v>271.53068697432411</v>
          </cell>
          <cell r="AX206">
            <v>277.06822818468737</v>
          </cell>
          <cell r="AY206">
            <v>286.98165464568729</v>
          </cell>
          <cell r="AZ206">
            <v>304.7764845474843</v>
          </cell>
          <cell r="BA206">
            <v>315.28843747948815</v>
          </cell>
          <cell r="BB206">
            <v>315.87894628208778</v>
          </cell>
          <cell r="BC206">
            <v>312.34745451079669</v>
          </cell>
          <cell r="BD206">
            <v>299.66123481860734</v>
          </cell>
          <cell r="BE206">
            <v>303.61918472409366</v>
          </cell>
          <cell r="BF206">
            <v>308.49208319362492</v>
          </cell>
          <cell r="BG206">
            <v>314.13386358537872</v>
          </cell>
          <cell r="BH206">
            <v>318.5254473114901</v>
          </cell>
          <cell r="BI206">
            <v>321.5476090300956</v>
          </cell>
          <cell r="BJ206">
            <v>327.39388255473034</v>
          </cell>
          <cell r="BK206">
            <v>338.22088393331239</v>
          </cell>
          <cell r="BL206">
            <v>357.56536086017576</v>
          </cell>
        </row>
        <row r="207">
          <cell r="C207" t="str">
            <v>Net Gas Revenue</v>
          </cell>
          <cell r="E207">
            <v>650</v>
          </cell>
          <cell r="F207">
            <v>531</v>
          </cell>
          <cell r="G207">
            <v>487</v>
          </cell>
          <cell r="H207">
            <v>385.66708815468581</v>
          </cell>
          <cell r="I207">
            <v>564.73943643732264</v>
          </cell>
          <cell r="J207">
            <v>472.63424838290626</v>
          </cell>
          <cell r="K207">
            <v>617.02862016451752</v>
          </cell>
          <cell r="L207">
            <v>2091.2372407281018</v>
          </cell>
          <cell r="M207">
            <v>2539.9513941690871</v>
          </cell>
          <cell r="N207">
            <v>2988.0747151165151</v>
          </cell>
          <cell r="O207">
            <v>3563.8473500175737</v>
          </cell>
          <cell r="P207">
            <v>4207.1122796730988</v>
          </cell>
          <cell r="Q207">
            <v>5228.8915953862897</v>
          </cell>
          <cell r="R207">
            <v>5721.371278594338</v>
          </cell>
          <cell r="S207">
            <v>6277.7045483726415</v>
          </cell>
          <cell r="T207">
            <v>7055.0488615157046</v>
          </cell>
          <cell r="U207">
            <v>8266.7706170124911</v>
          </cell>
          <cell r="V207">
            <v>8871.4626948888799</v>
          </cell>
          <cell r="W207">
            <v>9541.1543699827489</v>
          </cell>
          <cell r="X207">
            <v>10915.438829041694</v>
          </cell>
          <cell r="Y207">
            <v>11353.781940962335</v>
          </cell>
          <cell r="Z207">
            <v>12015.293056381268</v>
          </cell>
          <cell r="AA207">
            <v>13058.88614497561</v>
          </cell>
          <cell r="AB207">
            <v>14789.27392512655</v>
          </cell>
          <cell r="AC207">
            <v>16424.857058874368</v>
          </cell>
          <cell r="AD207">
            <v>17293.541857066059</v>
          </cell>
          <cell r="AE207">
            <v>18058.156204008606</v>
          </cell>
          <cell r="AF207">
            <v>18401.352252579418</v>
          </cell>
          <cell r="AG207">
            <v>19594.808298608696</v>
          </cell>
          <cell r="AH207">
            <v>20620.575916017209</v>
          </cell>
          <cell r="AI207">
            <v>21727.76105823012</v>
          </cell>
          <cell r="AJ207">
            <v>22743.040903634304</v>
          </cell>
          <cell r="AK207">
            <v>23460.278303170926</v>
          </cell>
          <cell r="AL207">
            <v>24426.878321567478</v>
          </cell>
          <cell r="AM207">
            <v>26072.659242829555</v>
          </cell>
          <cell r="AN207">
            <v>28376.366810179468</v>
          </cell>
          <cell r="AO207">
            <v>28844.81174815257</v>
          </cell>
          <cell r="AP207">
            <v>31236.6153408354</v>
          </cell>
          <cell r="AQ207">
            <v>29999.307226686975</v>
          </cell>
          <cell r="AR207">
            <v>29999.545089667678</v>
          </cell>
          <cell r="AS207">
            <v>31643.2451258211</v>
          </cell>
          <cell r="AT207">
            <v>34591.190927971205</v>
          </cell>
          <cell r="AU207">
            <v>35836.908777072298</v>
          </cell>
          <cell r="AV207">
            <v>37832.237220702438</v>
          </cell>
          <cell r="AW207">
            <v>39113.913843699986</v>
          </cell>
          <cell r="AX207">
            <v>40176.835358277305</v>
          </cell>
          <cell r="AY207">
            <v>42705.174210115416</v>
          </cell>
          <cell r="AZ207">
            <v>45187.2267222148</v>
          </cell>
          <cell r="BA207">
            <v>47610.671621832065</v>
          </cell>
          <cell r="BB207">
            <v>48059.214418357638</v>
          </cell>
          <cell r="BC207">
            <v>48020.457299396483</v>
          </cell>
          <cell r="BD207">
            <v>46694.080478011914</v>
          </cell>
          <cell r="BE207">
            <v>47658.115767592877</v>
          </cell>
          <cell r="BF207">
            <v>48735.036129717337</v>
          </cell>
          <cell r="BG207">
            <v>49855.830246487276</v>
          </cell>
          <cell r="BH207">
            <v>50795.067185538392</v>
          </cell>
          <cell r="BI207">
            <v>51532.365264015949</v>
          </cell>
          <cell r="BJ207">
            <v>52658.156307708974</v>
          </cell>
          <cell r="BK207">
            <v>54433.346821976193</v>
          </cell>
          <cell r="BL207">
            <v>57400.378974112369</v>
          </cell>
        </row>
        <row r="209">
          <cell r="C209" t="str">
            <v>NGL Revenue</v>
          </cell>
        </row>
        <row r="210">
          <cell r="B210">
            <v>1</v>
          </cell>
          <cell r="C210" t="str">
            <v>RAM-PDP</v>
          </cell>
          <cell r="E210">
            <v>735</v>
          </cell>
          <cell r="F210">
            <v>687</v>
          </cell>
          <cell r="G210">
            <v>747</v>
          </cell>
          <cell r="H210">
            <v>567.73065930209714</v>
          </cell>
          <cell r="I210">
            <v>633.55290749098197</v>
          </cell>
          <cell r="J210">
            <v>516.33675252150283</v>
          </cell>
          <cell r="K210">
            <v>502.06771204734378</v>
          </cell>
          <cell r="L210">
            <v>495.44091064779201</v>
          </cell>
          <cell r="M210">
            <v>474.08292660861167</v>
          </cell>
          <cell r="N210">
            <v>484.57528462114863</v>
          </cell>
          <cell r="O210">
            <v>463.85241612737002</v>
          </cell>
          <cell r="P210">
            <v>474.39093163033846</v>
          </cell>
          <cell r="Q210">
            <v>471.58268155675285</v>
          </cell>
          <cell r="R210">
            <v>422.45889167797884</v>
          </cell>
          <cell r="S210">
            <v>463.62409793339594</v>
          </cell>
          <cell r="T210">
            <v>444.96079249274294</v>
          </cell>
          <cell r="U210">
            <v>456.36607712935142</v>
          </cell>
          <cell r="V210">
            <v>438.42035572642044</v>
          </cell>
          <cell r="W210">
            <v>449.72769768055093</v>
          </cell>
          <cell r="X210">
            <v>446.28494772491371</v>
          </cell>
          <cell r="Y210">
            <v>428.61081363817175</v>
          </cell>
          <cell r="Z210">
            <v>439.33219278244519</v>
          </cell>
          <cell r="AA210">
            <v>421.68668345430297</v>
          </cell>
          <cell r="AB210">
            <v>432.15844425366259</v>
          </cell>
          <cell r="AC210">
            <v>409.61631224819371</v>
          </cell>
          <cell r="AD210">
            <v>367.27835596569594</v>
          </cell>
          <cell r="AE210">
            <v>403.35627800860829</v>
          </cell>
          <cell r="AF210">
            <v>387.62642795079347</v>
          </cell>
          <cell r="AG210">
            <v>397.68274107989606</v>
          </cell>
          <cell r="AH210">
            <v>382.11626662392473</v>
          </cell>
          <cell r="AI210">
            <v>391.80623042726126</v>
          </cell>
          <cell r="AJ210">
            <v>389.06363416808222</v>
          </cell>
          <cell r="AK210">
            <v>373.57035047411637</v>
          </cell>
          <cell r="AL210">
            <v>383.54511758360508</v>
          </cell>
          <cell r="AM210">
            <v>368.49080466308874</v>
          </cell>
          <cell r="AN210">
            <v>377.769560122835</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row>
        <row r="211">
          <cell r="B211">
            <v>2</v>
          </cell>
          <cell r="C211" t="str">
            <v>RAM-PDNP</v>
          </cell>
          <cell r="E211">
            <v>0</v>
          </cell>
          <cell r="F211">
            <v>0</v>
          </cell>
          <cell r="G211">
            <v>0</v>
          </cell>
          <cell r="H211">
            <v>0</v>
          </cell>
          <cell r="I211">
            <v>0</v>
          </cell>
          <cell r="J211">
            <v>0</v>
          </cell>
          <cell r="K211">
            <v>0</v>
          </cell>
          <cell r="L211">
            <v>30.021301521473021</v>
          </cell>
          <cell r="M211">
            <v>20.352592745280145</v>
          </cell>
          <cell r="N211">
            <v>16.933202935567369</v>
          </cell>
          <cell r="O211">
            <v>94.2082047912332</v>
          </cell>
          <cell r="P211">
            <v>77.721818894597376</v>
          </cell>
          <cell r="Q211">
            <v>67.923437066948296</v>
          </cell>
          <cell r="R211">
            <v>55.644267606435136</v>
          </cell>
          <cell r="S211">
            <v>56.942406109762558</v>
          </cell>
          <cell r="T211">
            <v>51.419602710098317</v>
          </cell>
          <cell r="U211">
            <v>50.022659626409734</v>
          </cell>
          <cell r="V211">
            <v>45.870293513973664</v>
          </cell>
          <cell r="W211">
            <v>45.13727558325612</v>
          </cell>
          <cell r="X211">
            <v>65.302367937205688</v>
          </cell>
          <cell r="Y211">
            <v>56.175964966866403</v>
          </cell>
          <cell r="Z211">
            <v>53.57220087252567</v>
          </cell>
          <cell r="AA211">
            <v>70.389759962920138</v>
          </cell>
          <cell r="AB211">
            <v>65.95594460638489</v>
          </cell>
          <cell r="AC211">
            <v>58.411258574811804</v>
          </cell>
          <cell r="AD211">
            <v>49.762562640592229</v>
          </cell>
          <cell r="AE211">
            <v>52.400052356539113</v>
          </cell>
          <cell r="AF211">
            <v>48.4079942709064</v>
          </cell>
          <cell r="AG211">
            <v>47.961628548788013</v>
          </cell>
          <cell r="AH211">
            <v>44.663022193828631</v>
          </cell>
          <cell r="AI211">
            <v>44.542514183355685</v>
          </cell>
          <cell r="AJ211">
            <v>43.073398277300768</v>
          </cell>
          <cell r="AK211">
            <v>40.428866832604903</v>
          </cell>
          <cell r="AL211">
            <v>40.590768260697168</v>
          </cell>
          <cell r="AM211">
            <v>38.222235338668213</v>
          </cell>
          <cell r="AN211">
            <v>38.474306279867427</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row>
        <row r="212">
          <cell r="B212">
            <v>3</v>
          </cell>
          <cell r="C212" t="str">
            <v>RAM-PUD</v>
          </cell>
          <cell r="E212">
            <v>0</v>
          </cell>
          <cell r="F212">
            <v>0</v>
          </cell>
          <cell r="G212">
            <v>0</v>
          </cell>
          <cell r="H212">
            <v>0</v>
          </cell>
          <cell r="I212">
            <v>0</v>
          </cell>
          <cell r="J212">
            <v>0</v>
          </cell>
          <cell r="K212">
            <v>0</v>
          </cell>
          <cell r="L212">
            <v>164.80025928237268</v>
          </cell>
          <cell r="M212">
            <v>118.03466256554944</v>
          </cell>
          <cell r="N212">
            <v>99.497231115880581</v>
          </cell>
          <cell r="O212">
            <v>373.19960651714786</v>
          </cell>
          <cell r="P212">
            <v>299.4418260718175</v>
          </cell>
          <cell r="Q212">
            <v>249.07629032026813</v>
          </cell>
          <cell r="R212">
            <v>195.23445462792341</v>
          </cell>
          <cell r="S212">
            <v>192.87029693316276</v>
          </cell>
          <cell r="T212">
            <v>168.69112245607883</v>
          </cell>
          <cell r="U212">
            <v>357.31423283159899</v>
          </cell>
          <cell r="V212">
            <v>299.4127856900086</v>
          </cell>
          <cell r="W212">
            <v>277.76789560818867</v>
          </cell>
          <cell r="X212">
            <v>389.52819872458105</v>
          </cell>
          <cell r="Y212">
            <v>338.92801602758902</v>
          </cell>
          <cell r="Z212">
            <v>321.09431085067177</v>
          </cell>
          <cell r="AA212">
            <v>434.12367465549488</v>
          </cell>
          <cell r="AB212">
            <v>407.97155470217911</v>
          </cell>
          <cell r="AC212">
            <v>359.80011865634486</v>
          </cell>
          <cell r="AD212">
            <v>360.62645259731573</v>
          </cell>
          <cell r="AE212">
            <v>373.77849329378375</v>
          </cell>
          <cell r="AF212">
            <v>340.28586306058259</v>
          </cell>
          <cell r="AG212">
            <v>394.36057821102463</v>
          </cell>
          <cell r="AH212">
            <v>358.18789093638867</v>
          </cell>
          <cell r="AI212">
            <v>350.63487763184401</v>
          </cell>
          <cell r="AJ212">
            <v>412.4981943270534</v>
          </cell>
          <cell r="AK212">
            <v>375.08016582244284</v>
          </cell>
          <cell r="AL212">
            <v>367.96695199361091</v>
          </cell>
          <cell r="AM212">
            <v>340.35903687026405</v>
          </cell>
          <cell r="AN212">
            <v>337.79341357336222</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row>
        <row r="213">
          <cell r="B213">
            <v>4</v>
          </cell>
          <cell r="C213" t="str">
            <v>GEOI-PDP</v>
          </cell>
          <cell r="E213">
            <v>0</v>
          </cell>
          <cell r="F213">
            <v>0</v>
          </cell>
          <cell r="G213">
            <v>0</v>
          </cell>
          <cell r="H213">
            <v>0</v>
          </cell>
          <cell r="I213">
            <v>0</v>
          </cell>
          <cell r="J213">
            <v>0</v>
          </cell>
          <cell r="K213">
            <v>0</v>
          </cell>
          <cell r="L213">
            <v>611.86616260000005</v>
          </cell>
          <cell r="M213">
            <v>596.03157764000014</v>
          </cell>
          <cell r="N213">
            <v>581.83236920000002</v>
          </cell>
          <cell r="O213">
            <v>568.75704528000006</v>
          </cell>
          <cell r="P213">
            <v>556.89397468000004</v>
          </cell>
          <cell r="Q213">
            <v>538.13083584000003</v>
          </cell>
          <cell r="R213">
            <v>525.45125454000004</v>
          </cell>
          <cell r="S213">
            <v>515.53686646000006</v>
          </cell>
          <cell r="T213">
            <v>505.77825474000008</v>
          </cell>
          <cell r="U213">
            <v>494.22438521999999</v>
          </cell>
          <cell r="V213">
            <v>484.11627600000008</v>
          </cell>
          <cell r="W213">
            <v>472.40117316000004</v>
          </cell>
          <cell r="X213">
            <v>464.0223876199999</v>
          </cell>
          <cell r="Y213">
            <v>456.22029320000007</v>
          </cell>
          <cell r="Z213">
            <v>447.59206447999998</v>
          </cell>
          <cell r="AA213">
            <v>440.53374292000001</v>
          </cell>
          <cell r="AB213">
            <v>433.83733123999997</v>
          </cell>
          <cell r="AC213">
            <v>397.69874199000003</v>
          </cell>
          <cell r="AD213">
            <v>396.57497081999998</v>
          </cell>
          <cell r="AE213">
            <v>395.64495329999994</v>
          </cell>
          <cell r="AF213">
            <v>394.55993286</v>
          </cell>
          <cell r="AG213">
            <v>393.64929070500006</v>
          </cell>
          <cell r="AH213">
            <v>393.02927902499999</v>
          </cell>
          <cell r="AI213">
            <v>392.07988613999999</v>
          </cell>
          <cell r="AJ213">
            <v>391.16924398500004</v>
          </cell>
          <cell r="AK213">
            <v>390.41360474999993</v>
          </cell>
          <cell r="AL213">
            <v>389.85171916499996</v>
          </cell>
          <cell r="AM213">
            <v>389.40608576999995</v>
          </cell>
          <cell r="AN213">
            <v>389.03795383500005</v>
          </cell>
          <cell r="AO213">
            <v>339.58356576000006</v>
          </cell>
          <cell r="AP213">
            <v>338.90548356000005</v>
          </cell>
          <cell r="AQ213">
            <v>338.17654519500002</v>
          </cell>
          <cell r="AR213">
            <v>337.51541505000012</v>
          </cell>
          <cell r="AS213">
            <v>336.95599723499998</v>
          </cell>
          <cell r="AT213">
            <v>336.63390819000006</v>
          </cell>
          <cell r="AU213">
            <v>336.26096298000004</v>
          </cell>
          <cell r="AV213">
            <v>335.98973010000009</v>
          </cell>
          <cell r="AW213">
            <v>335.66764105499999</v>
          </cell>
          <cell r="AX213">
            <v>335.43031228500001</v>
          </cell>
          <cell r="AY213">
            <v>335.14212735000001</v>
          </cell>
          <cell r="AZ213">
            <v>334.93870269000001</v>
          </cell>
          <cell r="BA213">
            <v>294.90633949499988</v>
          </cell>
          <cell r="BB213">
            <v>294.69715427166659</v>
          </cell>
          <cell r="BC213">
            <v>294.41326003999984</v>
          </cell>
          <cell r="BD213">
            <v>294.23395841999985</v>
          </cell>
          <cell r="BE213">
            <v>293.97994779166646</v>
          </cell>
          <cell r="BF213">
            <v>293.6512281549999</v>
          </cell>
          <cell r="BG213">
            <v>293.47192653499991</v>
          </cell>
          <cell r="BH213">
            <v>293.54663554333325</v>
          </cell>
          <cell r="BI213">
            <v>293.39721752666657</v>
          </cell>
          <cell r="BJ213">
            <v>293.2029741049999</v>
          </cell>
          <cell r="BK213">
            <v>293.08343969166651</v>
          </cell>
          <cell r="BL213">
            <v>292.88919626999984</v>
          </cell>
        </row>
        <row r="214">
          <cell r="B214">
            <v>5</v>
          </cell>
          <cell r="C214" t="str">
            <v>GEOI-PDNP</v>
          </cell>
          <cell r="E214">
            <v>0</v>
          </cell>
          <cell r="F214">
            <v>0</v>
          </cell>
          <cell r="G214">
            <v>0</v>
          </cell>
          <cell r="H214">
            <v>0</v>
          </cell>
          <cell r="I214">
            <v>0</v>
          </cell>
          <cell r="J214">
            <v>0</v>
          </cell>
          <cell r="K214">
            <v>0</v>
          </cell>
          <cell r="L214">
            <v>0</v>
          </cell>
          <cell r="M214">
            <v>0</v>
          </cell>
          <cell r="N214">
            <v>0</v>
          </cell>
          <cell r="O214">
            <v>0</v>
          </cell>
          <cell r="P214">
            <v>0</v>
          </cell>
          <cell r="Q214">
            <v>0</v>
          </cell>
          <cell r="R214">
            <v>15.178032719999999</v>
          </cell>
          <cell r="S214">
            <v>28.805162280000005</v>
          </cell>
          <cell r="T214">
            <v>25.184994240000005</v>
          </cell>
          <cell r="U214">
            <v>22.694978760000001</v>
          </cell>
          <cell r="V214">
            <v>29.795097000000002</v>
          </cell>
          <cell r="W214">
            <v>28.067120960000004</v>
          </cell>
          <cell r="X214">
            <v>38.208543119999995</v>
          </cell>
          <cell r="Y214">
            <v>36.506678100000002</v>
          </cell>
          <cell r="Z214">
            <v>34.982093759999998</v>
          </cell>
          <cell r="AA214">
            <v>33.593014400000001</v>
          </cell>
          <cell r="AB214">
            <v>40.34797038</v>
          </cell>
          <cell r="AC214">
            <v>56.050491720000011</v>
          </cell>
          <cell r="AD214">
            <v>55.381934160000007</v>
          </cell>
          <cell r="AE214">
            <v>54.937990800000001</v>
          </cell>
          <cell r="AF214">
            <v>54.908923080000001</v>
          </cell>
          <cell r="AG214">
            <v>54.679023840000013</v>
          </cell>
          <cell r="AH214">
            <v>54.396274200000008</v>
          </cell>
          <cell r="AI214">
            <v>54.359278920000008</v>
          </cell>
          <cell r="AJ214">
            <v>54.31435608000001</v>
          </cell>
          <cell r="AK214">
            <v>54.277360800000004</v>
          </cell>
          <cell r="AL214">
            <v>54.266790719999996</v>
          </cell>
          <cell r="AM214">
            <v>54.272075759999993</v>
          </cell>
          <cell r="AN214">
            <v>53.984041080000011</v>
          </cell>
          <cell r="AO214">
            <v>52.855799944999873</v>
          </cell>
          <cell r="AP214">
            <v>52.79101615333321</v>
          </cell>
          <cell r="AQ214">
            <v>52.731415064999858</v>
          </cell>
          <cell r="AR214">
            <v>52.759919933333208</v>
          </cell>
          <cell r="AS214">
            <v>52.324572853333201</v>
          </cell>
          <cell r="AT214">
            <v>52.288293929999867</v>
          </cell>
          <cell r="AU214">
            <v>52.296067984999866</v>
          </cell>
          <cell r="AV214">
            <v>52.293476633333206</v>
          </cell>
          <cell r="AW214">
            <v>52.360851776666529</v>
          </cell>
          <cell r="AX214">
            <v>52.402313403333203</v>
          </cell>
          <cell r="AY214">
            <v>51.865903608333205</v>
          </cell>
          <cell r="AZ214">
            <v>51.925504696666536</v>
          </cell>
          <cell r="BA214">
            <v>55.104667260000134</v>
          </cell>
          <cell r="BB214">
            <v>54.983751373333476</v>
          </cell>
          <cell r="BC214">
            <v>54.849095045000134</v>
          </cell>
          <cell r="BD214">
            <v>54.898560635000138</v>
          </cell>
          <cell r="BE214">
            <v>54.755660041666793</v>
          </cell>
          <cell r="BF214">
            <v>54.777644748333465</v>
          </cell>
          <cell r="BG214">
            <v>54.785889013333467</v>
          </cell>
          <cell r="BH214">
            <v>54.799629455000144</v>
          </cell>
          <cell r="BI214">
            <v>54.813369896666806</v>
          </cell>
          <cell r="BJ214">
            <v>54.818866073333467</v>
          </cell>
          <cell r="BK214">
            <v>54.838102691666798</v>
          </cell>
          <cell r="BL214">
            <v>54.843598868333473</v>
          </cell>
        </row>
        <row r="215">
          <cell r="B215">
            <v>6</v>
          </cell>
          <cell r="C215" t="str">
            <v>GEOI-PUD</v>
          </cell>
          <cell r="E215">
            <v>0</v>
          </cell>
          <cell r="F215">
            <v>0</v>
          </cell>
          <cell r="G215">
            <v>0</v>
          </cell>
          <cell r="H215">
            <v>0</v>
          </cell>
          <cell r="I215">
            <v>0</v>
          </cell>
          <cell r="J215">
            <v>0</v>
          </cell>
          <cell r="K215">
            <v>0</v>
          </cell>
          <cell r="L215">
            <v>0</v>
          </cell>
          <cell r="M215">
            <v>28.384706420000004</v>
          </cell>
          <cell r="N215">
            <v>27.570341519999999</v>
          </cell>
          <cell r="O215">
            <v>26.611716600000001</v>
          </cell>
          <cell r="P215">
            <v>25.345458720000003</v>
          </cell>
          <cell r="Q215">
            <v>223.99013339999999</v>
          </cell>
          <cell r="R215">
            <v>166.43171412000001</v>
          </cell>
          <cell r="S215">
            <v>134.26968360000001</v>
          </cell>
          <cell r="T215">
            <v>447.19824548000008</v>
          </cell>
          <cell r="U215">
            <v>316.08452351999995</v>
          </cell>
          <cell r="V215">
            <v>254.81862750000002</v>
          </cell>
          <cell r="W215">
            <v>215.19585664000002</v>
          </cell>
          <cell r="X215">
            <v>380.73418712</v>
          </cell>
          <cell r="Y215">
            <v>295.98627370000003</v>
          </cell>
          <cell r="Z215">
            <v>246.37977468</v>
          </cell>
          <cell r="AA215">
            <v>214.69153500000002</v>
          </cell>
          <cell r="AB215">
            <v>192.09892460000003</v>
          </cell>
          <cell r="AC215">
            <v>143.42504500500002</v>
          </cell>
          <cell r="AD215">
            <v>143.74539646500003</v>
          </cell>
          <cell r="AE215">
            <v>142.15596037500001</v>
          </cell>
          <cell r="AF215">
            <v>142.79666329500003</v>
          </cell>
          <cell r="AG215">
            <v>139.58082748500004</v>
          </cell>
          <cell r="AH215">
            <v>138.82923367500001</v>
          </cell>
          <cell r="AI215">
            <v>139.45145478000001</v>
          </cell>
          <cell r="AJ215">
            <v>138.79227004500004</v>
          </cell>
          <cell r="AK215">
            <v>139.01405182500002</v>
          </cell>
          <cell r="AL215">
            <v>137.48006118000001</v>
          </cell>
          <cell r="AM215">
            <v>138.38567011499998</v>
          </cell>
          <cell r="AN215">
            <v>138.39183072000003</v>
          </cell>
          <cell r="AO215">
            <v>91.254460213333488</v>
          </cell>
          <cell r="AP215">
            <v>91.112078521666817</v>
          </cell>
          <cell r="AQ215">
            <v>90.977832926666792</v>
          </cell>
          <cell r="AR215">
            <v>90.839519283333487</v>
          </cell>
          <cell r="AS215">
            <v>90.705273688333477</v>
          </cell>
          <cell r="AT215">
            <v>90.587300286666817</v>
          </cell>
          <cell r="AU215">
            <v>90.53848370666681</v>
          </cell>
          <cell r="AV215">
            <v>90.432714450000162</v>
          </cell>
          <cell r="AW215">
            <v>90.37576177333348</v>
          </cell>
          <cell r="AX215">
            <v>90.318809096666811</v>
          </cell>
          <cell r="AY215">
            <v>90.24965227500013</v>
          </cell>
          <cell r="AZ215">
            <v>90.24151617833347</v>
          </cell>
          <cell r="BA215">
            <v>63.276399541666812</v>
          </cell>
          <cell r="BB215">
            <v>63.27925150000015</v>
          </cell>
          <cell r="BC215">
            <v>63.267843666666806</v>
          </cell>
          <cell r="BD215">
            <v>63.29065933333348</v>
          </cell>
          <cell r="BE215">
            <v>63.313475000000139</v>
          </cell>
          <cell r="BF215">
            <v>63.307771083333478</v>
          </cell>
          <cell r="BG215">
            <v>63.287807375000149</v>
          </cell>
          <cell r="BH215">
            <v>63.287807375000149</v>
          </cell>
          <cell r="BI215">
            <v>63.316326958333477</v>
          </cell>
          <cell r="BJ215">
            <v>63.33629066666682</v>
          </cell>
          <cell r="BK215">
            <v>63.370514166666808</v>
          </cell>
          <cell r="BL215">
            <v>63.361958291666809</v>
          </cell>
        </row>
        <row r="216">
          <cell r="B216">
            <v>7</v>
          </cell>
          <cell r="C216" t="str">
            <v>CH4-PDP</v>
          </cell>
          <cell r="E216">
            <v>0</v>
          </cell>
          <cell r="F216">
            <v>0</v>
          </cell>
          <cell r="G216">
            <v>0</v>
          </cell>
          <cell r="H216">
            <v>0</v>
          </cell>
          <cell r="I216">
            <v>0</v>
          </cell>
          <cell r="J216">
            <v>0</v>
          </cell>
          <cell r="K216">
            <v>112.54240000000001</v>
          </cell>
          <cell r="L216">
            <v>105.6644</v>
          </cell>
          <cell r="M216">
            <v>102.39040000000001</v>
          </cell>
          <cell r="N216">
            <v>99.025200000000012</v>
          </cell>
          <cell r="O216">
            <v>95.586400000000012</v>
          </cell>
          <cell r="P216">
            <v>92.120000000000019</v>
          </cell>
          <cell r="Q216">
            <v>92.32</v>
          </cell>
          <cell r="R216">
            <v>88.742399999999989</v>
          </cell>
          <cell r="S216">
            <v>85.081600000000009</v>
          </cell>
          <cell r="T216">
            <v>85.026399999999995</v>
          </cell>
          <cell r="U216">
            <v>81.241600000000005</v>
          </cell>
          <cell r="V216">
            <v>77.448000000000008</v>
          </cell>
          <cell r="W216">
            <v>77.305200000000013</v>
          </cell>
          <cell r="X216">
            <v>73.463999999999999</v>
          </cell>
          <cell r="Y216">
            <v>69.654000000000011</v>
          </cell>
          <cell r="Z216">
            <v>69.532399999999996</v>
          </cell>
          <cell r="AA216">
            <v>65.757600000000011</v>
          </cell>
          <cell r="AB216">
            <v>65.656800000000004</v>
          </cell>
          <cell r="AC216">
            <v>61.832400000000007</v>
          </cell>
          <cell r="AD216">
            <v>61.669200000000004</v>
          </cell>
          <cell r="AE216">
            <v>57.888000000000005</v>
          </cell>
          <cell r="AF216">
            <v>57.740800000000007</v>
          </cell>
          <cell r="AG216">
            <v>57.606400000000008</v>
          </cell>
          <cell r="AH216">
            <v>53.88</v>
          </cell>
          <cell r="AI216">
            <v>53.748000000000005</v>
          </cell>
          <cell r="AJ216">
            <v>53.622000000000007</v>
          </cell>
          <cell r="AK216">
            <v>53.519999999999996</v>
          </cell>
          <cell r="AL216">
            <v>53.447999999999993</v>
          </cell>
          <cell r="AM216">
            <v>49.834399999999995</v>
          </cell>
          <cell r="AN216">
            <v>49.795200000000001</v>
          </cell>
          <cell r="AO216">
            <v>49.677599999999998</v>
          </cell>
          <cell r="AP216">
            <v>49.565600000000003</v>
          </cell>
          <cell r="AQ216">
            <v>49.459199999999989</v>
          </cell>
          <cell r="AR216">
            <v>49.364000000000004</v>
          </cell>
          <cell r="AS216">
            <v>49.285599999999995</v>
          </cell>
          <cell r="AT216">
            <v>49.218399999999995</v>
          </cell>
          <cell r="AU216">
            <v>45.645600000000002</v>
          </cell>
          <cell r="AV216">
            <v>45.604000000000006</v>
          </cell>
          <cell r="AW216">
            <v>45.567599999999999</v>
          </cell>
          <cell r="AX216">
            <v>45.531200000000005</v>
          </cell>
          <cell r="AY216">
            <v>45.5</v>
          </cell>
          <cell r="AZ216">
            <v>45.468800000000002</v>
          </cell>
          <cell r="BA216">
            <v>45.427200000000006</v>
          </cell>
          <cell r="BB216">
            <v>45.390800000000006</v>
          </cell>
          <cell r="BC216">
            <v>41.865599999999993</v>
          </cell>
          <cell r="BD216">
            <v>41.836799999999997</v>
          </cell>
          <cell r="BE216">
            <v>41.807999999999993</v>
          </cell>
          <cell r="BF216">
            <v>41.779200000000003</v>
          </cell>
          <cell r="BG216">
            <v>41.750399999999999</v>
          </cell>
          <cell r="BH216">
            <v>41.726400000000005</v>
          </cell>
          <cell r="BI216">
            <v>41.702400000000004</v>
          </cell>
          <cell r="BJ216">
            <v>41.683200000000006</v>
          </cell>
          <cell r="BK216">
            <v>41.663999999999994</v>
          </cell>
          <cell r="BL216">
            <v>41.644799999999996</v>
          </cell>
        </row>
        <row r="217">
          <cell r="B217">
            <v>8</v>
          </cell>
          <cell r="C217" t="str">
            <v>CH4-PDNP</v>
          </cell>
          <cell r="E217">
            <v>0</v>
          </cell>
          <cell r="F217">
            <v>0</v>
          </cell>
          <cell r="G217">
            <v>0</v>
          </cell>
          <cell r="H217">
            <v>0</v>
          </cell>
          <cell r="I217">
            <v>0</v>
          </cell>
          <cell r="J217">
            <v>0</v>
          </cell>
          <cell r="K217">
            <v>65.347200000000001</v>
          </cell>
          <cell r="L217">
            <v>58.297600000000003</v>
          </cell>
          <cell r="M217">
            <v>47.53840000000001</v>
          </cell>
          <cell r="N217">
            <v>40.343600000000002</v>
          </cell>
          <cell r="O217">
            <v>36.764000000000003</v>
          </cell>
          <cell r="P217">
            <v>33.163200000000003</v>
          </cell>
          <cell r="Q217">
            <v>29.542400000000001</v>
          </cell>
          <cell r="R217">
            <v>29.5808</v>
          </cell>
          <cell r="S217">
            <v>25.894400000000001</v>
          </cell>
          <cell r="T217">
            <v>25.877600000000001</v>
          </cell>
          <cell r="U217">
            <v>25.849599999999995</v>
          </cell>
          <cell r="V217">
            <v>25.815999999999999</v>
          </cell>
          <cell r="W217">
            <v>22.087200000000003</v>
          </cell>
          <cell r="X217">
            <v>22.039199999999997</v>
          </cell>
          <cell r="Y217">
            <v>21.996000000000002</v>
          </cell>
          <cell r="Z217">
            <v>21.957599999999996</v>
          </cell>
          <cell r="AA217">
            <v>18.266000000000002</v>
          </cell>
          <cell r="AB217">
            <v>18.238</v>
          </cell>
          <cell r="AC217">
            <v>18.186000000000003</v>
          </cell>
          <cell r="AD217">
            <v>18.138000000000002</v>
          </cell>
          <cell r="AE217">
            <v>18.09</v>
          </cell>
          <cell r="AF217">
            <v>18.044</v>
          </cell>
          <cell r="AG217">
            <v>14.401600000000002</v>
          </cell>
          <cell r="AH217">
            <v>14.368000000000002</v>
          </cell>
          <cell r="AI217">
            <v>14.332800000000001</v>
          </cell>
          <cell r="AJ217">
            <v>14.299200000000003</v>
          </cell>
          <cell r="AK217">
            <v>14.272</v>
          </cell>
          <cell r="AL217">
            <v>14.252800000000001</v>
          </cell>
          <cell r="AM217">
            <v>14.238399999999999</v>
          </cell>
          <cell r="AN217">
            <v>10.670400000000001</v>
          </cell>
          <cell r="AO217">
            <v>10.645200000000001</v>
          </cell>
          <cell r="AP217">
            <v>10.6212</v>
          </cell>
          <cell r="AQ217">
            <v>10.598399999999998</v>
          </cell>
          <cell r="AR217">
            <v>10.578000000000001</v>
          </cell>
          <cell r="AS217">
            <v>10.561199999999999</v>
          </cell>
          <cell r="AT217">
            <v>10.546799999999999</v>
          </cell>
          <cell r="AU217">
            <v>10.5336</v>
          </cell>
          <cell r="AV217">
            <v>10.524000000000001</v>
          </cell>
          <cell r="AW217">
            <v>10.515599999999999</v>
          </cell>
          <cell r="AX217">
            <v>10.507199999999999</v>
          </cell>
          <cell r="AY217">
            <v>10.5</v>
          </cell>
          <cell r="AZ217">
            <v>10.492799999999999</v>
          </cell>
          <cell r="BA217">
            <v>10.4832</v>
          </cell>
          <cell r="BB217">
            <v>10.4748</v>
          </cell>
          <cell r="BC217">
            <v>10.466399999999998</v>
          </cell>
          <cell r="BD217">
            <v>10.459199999999999</v>
          </cell>
          <cell r="BE217">
            <v>10.451999999999998</v>
          </cell>
          <cell r="BF217">
            <v>10.444800000000001</v>
          </cell>
          <cell r="BG217">
            <v>10.4376</v>
          </cell>
          <cell r="BH217">
            <v>10.431600000000001</v>
          </cell>
          <cell r="BI217">
            <v>10.425600000000001</v>
          </cell>
          <cell r="BJ217">
            <v>10.420800000000002</v>
          </cell>
          <cell r="BK217">
            <v>10.415999999999999</v>
          </cell>
          <cell r="BL217">
            <v>10.411199999999999</v>
          </cell>
        </row>
        <row r="218">
          <cell r="B218">
            <v>9</v>
          </cell>
          <cell r="C218" t="str">
            <v>Utica_BOG</v>
          </cell>
          <cell r="E218">
            <v>0</v>
          </cell>
          <cell r="F218">
            <v>0</v>
          </cell>
          <cell r="G218">
            <v>0</v>
          </cell>
          <cell r="H218">
            <v>0</v>
          </cell>
          <cell r="I218">
            <v>0</v>
          </cell>
          <cell r="J218">
            <v>0</v>
          </cell>
          <cell r="K218">
            <v>0</v>
          </cell>
          <cell r="L218">
            <v>0</v>
          </cell>
          <cell r="M218">
            <v>0</v>
          </cell>
          <cell r="N218">
            <v>0</v>
          </cell>
          <cell r="O218">
            <v>0</v>
          </cell>
          <cell r="P218">
            <v>0</v>
          </cell>
          <cell r="Q218">
            <v>0</v>
          </cell>
          <cell r="R218">
            <v>15.965181875893554</v>
          </cell>
          <cell r="S218">
            <v>29.069090259277345</v>
          </cell>
          <cell r="T218">
            <v>24.212621817807619</v>
          </cell>
          <cell r="U218">
            <v>36.738152941259756</v>
          </cell>
          <cell r="V218">
            <v>47.229298104101566</v>
          </cell>
          <cell r="W218">
            <v>56.273072862789917</v>
          </cell>
          <cell r="X218">
            <v>64.230333840003667</v>
          </cell>
          <cell r="Y218">
            <v>71.366614721090698</v>
          </cell>
          <cell r="Z218">
            <v>77.84794798132107</v>
          </cell>
          <cell r="AA218">
            <v>83.776527870282266</v>
          </cell>
          <cell r="AB218">
            <v>89.25902439411314</v>
          </cell>
          <cell r="AC218">
            <v>94.221010012532034</v>
          </cell>
          <cell r="AD218">
            <v>98.848577351644579</v>
          </cell>
          <cell r="AE218">
            <v>103.16563822050016</v>
          </cell>
          <cell r="AF218">
            <v>107.21968700500423</v>
          </cell>
          <cell r="AG218">
            <v>111.05399071929105</v>
          </cell>
          <cell r="AH218">
            <v>114.67038036601865</v>
          </cell>
          <cell r="AI218">
            <v>118.07660045458189</v>
          </cell>
          <cell r="AJ218">
            <v>121.3165499002171</v>
          </cell>
          <cell r="AK218">
            <v>124.44875949945065</v>
          </cell>
          <cell r="AL218">
            <v>127.50537321578427</v>
          </cell>
          <cell r="AM218">
            <v>130.4739410638517</v>
          </cell>
          <cell r="AN218">
            <v>133.35256362111326</v>
          </cell>
          <cell r="AO218">
            <v>135.90687915401273</v>
          </cell>
          <cell r="AP218">
            <v>138.36604670081707</v>
          </cell>
          <cell r="AQ218">
            <v>140.73837037728509</v>
          </cell>
          <cell r="AR218">
            <v>143.04757530630488</v>
          </cell>
          <cell r="AS218">
            <v>145.31782323681696</v>
          </cell>
          <cell r="AT218">
            <v>147.54014255137352</v>
          </cell>
          <cell r="AU218">
            <v>149.70386133703576</v>
          </cell>
          <cell r="AV218">
            <v>151.8486989882995</v>
          </cell>
          <cell r="AW218">
            <v>153.94571689291345</v>
          </cell>
          <cell r="AX218">
            <v>155.98137267122797</v>
          </cell>
          <cell r="AY218">
            <v>173.08894787597652</v>
          </cell>
          <cell r="AZ218">
            <v>172.3010592244519</v>
          </cell>
          <cell r="BA218">
            <v>172.28476585010739</v>
          </cell>
          <cell r="BB218">
            <v>172.74407675514939</v>
          </cell>
          <cell r="BC218">
            <v>173.4784903932055</v>
          </cell>
          <cell r="BD218">
            <v>174.40639167042264</v>
          </cell>
          <cell r="BE218">
            <v>175.4467106126167</v>
          </cell>
          <cell r="BF218">
            <v>176.56044595363281</v>
          </cell>
          <cell r="BG218">
            <v>177.72174140522552</v>
          </cell>
          <cell r="BH218">
            <v>178.93348209009039</v>
          </cell>
          <cell r="BI218">
            <v>180.16297078439575</v>
          </cell>
          <cell r="BJ218">
            <v>181.42221080059295</v>
          </cell>
          <cell r="BK218">
            <v>182.68415871865841</v>
          </cell>
          <cell r="BL218">
            <v>183.94406045561095</v>
          </cell>
        </row>
        <row r="219">
          <cell r="B219">
            <v>10</v>
          </cell>
          <cell r="C219" t="str">
            <v>Utica_BONCL</v>
          </cell>
          <cell r="E219">
            <v>0</v>
          </cell>
          <cell r="F219">
            <v>0</v>
          </cell>
          <cell r="G219">
            <v>0</v>
          </cell>
          <cell r="H219">
            <v>0</v>
          </cell>
          <cell r="I219">
            <v>0</v>
          </cell>
          <cell r="J219">
            <v>0</v>
          </cell>
          <cell r="K219">
            <v>0</v>
          </cell>
          <cell r="L219">
            <v>0</v>
          </cell>
          <cell r="M219">
            <v>0</v>
          </cell>
          <cell r="N219">
            <v>0</v>
          </cell>
          <cell r="O219">
            <v>15.971030657524416</v>
          </cell>
          <cell r="P219">
            <v>29.133575790771488</v>
          </cell>
          <cell r="Q219">
            <v>24.334806317656248</v>
          </cell>
          <cell r="R219">
            <v>37.011586578955075</v>
          </cell>
          <cell r="S219">
            <v>47.663357873750009</v>
          </cell>
          <cell r="T219">
            <v>56.858240585229495</v>
          </cell>
          <cell r="U219">
            <v>64.969217251796877</v>
          </cell>
          <cell r="V219">
            <v>72.235351739892565</v>
          </cell>
          <cell r="W219">
            <v>78.787842383541246</v>
          </cell>
          <cell r="X219">
            <v>84.751955452437727</v>
          </cell>
          <cell r="Y219">
            <v>90.259647460144038</v>
          </cell>
          <cell r="Z219">
            <v>95.3828809049255</v>
          </cell>
          <cell r="AA219">
            <v>100.15686508426634</v>
          </cell>
          <cell r="AB219">
            <v>104.64776499843624</v>
          </cell>
          <cell r="AC219">
            <v>108.72643469037962</v>
          </cell>
          <cell r="AD219">
            <v>112.57943204719113</v>
          </cell>
          <cell r="AE219">
            <v>116.2089912329681</v>
          </cell>
          <cell r="AF219">
            <v>119.64976478193601</v>
          </cell>
          <cell r="AG219">
            <v>122.93493003643368</v>
          </cell>
          <cell r="AH219">
            <v>126.05448367907712</v>
          </cell>
          <cell r="AI219">
            <v>129.00768445251342</v>
          </cell>
          <cell r="AJ219">
            <v>131.8349550898553</v>
          </cell>
          <cell r="AK219">
            <v>134.59316727109371</v>
          </cell>
          <cell r="AL219">
            <v>137.31099449204586</v>
          </cell>
          <cell r="AM219">
            <v>139.96989680751028</v>
          </cell>
          <cell r="AN219">
            <v>142.56376468499266</v>
          </cell>
          <cell r="AO219">
            <v>144.83949670905756</v>
          </cell>
          <cell r="AP219">
            <v>147.03998414076412</v>
          </cell>
          <cell r="AQ219">
            <v>149.17156233234365</v>
          </cell>
          <cell r="AR219">
            <v>151.25717541238706</v>
          </cell>
          <cell r="AS219">
            <v>153.32033043948479</v>
          </cell>
          <cell r="AT219">
            <v>155.34973143954952</v>
          </cell>
          <cell r="AU219">
            <v>157.3326309787353</v>
          </cell>
          <cell r="AV219">
            <v>174.54890233203122</v>
          </cell>
          <cell r="AW219">
            <v>173.73481401820493</v>
          </cell>
          <cell r="AX219">
            <v>173.73857221826657</v>
          </cell>
          <cell r="AY219">
            <v>174.22198914108273</v>
          </cell>
          <cell r="AZ219">
            <v>174.98303484714842</v>
          </cell>
          <cell r="BA219">
            <v>175.87902297430662</v>
          </cell>
          <cell r="BB219">
            <v>176.9081383486685</v>
          </cell>
          <cell r="BC219">
            <v>178.01100853119078</v>
          </cell>
          <cell r="BD219">
            <v>179.18209988786865</v>
          </cell>
          <cell r="BE219">
            <v>180.38330195635066</v>
          </cell>
          <cell r="BF219">
            <v>181.60209245953124</v>
          </cell>
          <cell r="BG219">
            <v>182.82950654976744</v>
          </cell>
          <cell r="BH219">
            <v>184.08020429559022</v>
          </cell>
          <cell r="BI219">
            <v>185.32853025700194</v>
          </cell>
          <cell r="BJ219">
            <v>186.59242098397584</v>
          </cell>
          <cell r="BK219">
            <v>187.8480515177246</v>
          </cell>
          <cell r="BL219">
            <v>189.09344791740236</v>
          </cell>
        </row>
        <row r="220">
          <cell r="B220">
            <v>11</v>
          </cell>
          <cell r="C220" t="str">
            <v>Utica_BOR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13.905115957201906</v>
          </cell>
          <cell r="AH220">
            <v>25.248168246643065</v>
          </cell>
          <cell r="AI220">
            <v>34.830833495497558</v>
          </cell>
          <cell r="AJ220">
            <v>43.132453867316165</v>
          </cell>
          <cell r="AK220">
            <v>50.474615788784178</v>
          </cell>
          <cell r="AL220">
            <v>57.07764717189697</v>
          </cell>
          <cell r="AM220">
            <v>63.082562863591193</v>
          </cell>
          <cell r="AN220">
            <v>68.593361962486824</v>
          </cell>
          <cell r="AO220">
            <v>73.560958800884592</v>
          </cell>
          <cell r="AP220">
            <v>78.157275761793272</v>
          </cell>
          <cell r="AQ220">
            <v>82.434528072492185</v>
          </cell>
          <cell r="AR220">
            <v>86.444814758755214</v>
          </cell>
          <cell r="AS220">
            <v>90.234499109417911</v>
          </cell>
          <cell r="AT220">
            <v>93.824331234137517</v>
          </cell>
          <cell r="AU220">
            <v>97.228651440659576</v>
          </cell>
          <cell r="AV220">
            <v>100.49092324398745</v>
          </cell>
          <cell r="AW220">
            <v>103.60733307486248</v>
          </cell>
          <cell r="AX220">
            <v>106.58088875669459</v>
          </cell>
          <cell r="AY220">
            <v>122.95369101036071</v>
          </cell>
          <cell r="AZ220">
            <v>136.75711956567403</v>
          </cell>
          <cell r="BA220">
            <v>148.74010434299703</v>
          </cell>
          <cell r="BB220">
            <v>159.41163595292187</v>
          </cell>
          <cell r="BC220">
            <v>169.05303651246231</v>
          </cell>
          <cell r="BD220">
            <v>177.88779968236628</v>
          </cell>
          <cell r="BE220">
            <v>186.04299029415978</v>
          </cell>
          <cell r="BF220">
            <v>193.6266832622812</v>
          </cell>
          <cell r="BG220">
            <v>200.72167172555049</v>
          </cell>
          <cell r="BH220">
            <v>207.4168080499831</v>
          </cell>
          <cell r="BI220">
            <v>213.74178656612693</v>
          </cell>
          <cell r="BJ220">
            <v>219.76424944613305</v>
          </cell>
          <cell r="BK220">
            <v>225.49525770984738</v>
          </cell>
          <cell r="BL220">
            <v>230.9640724844846</v>
          </cell>
        </row>
        <row r="221">
          <cell r="B221">
            <v>12</v>
          </cell>
          <cell r="C221" t="str">
            <v>Utica_TG</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311.54291885187502</v>
          </cell>
          <cell r="U221">
            <v>243.68986986249999</v>
          </cell>
          <cell r="V221">
            <v>200.82889866484373</v>
          </cell>
          <cell r="W221">
            <v>171.09860300714848</v>
          </cell>
          <cell r="X221">
            <v>458.75863991039057</v>
          </cell>
          <cell r="Y221">
            <v>683.30133614589852</v>
          </cell>
          <cell r="Z221">
            <v>868.35205177423813</v>
          </cell>
          <cell r="AA221">
            <v>1026.0487799191212</v>
          </cell>
          <cell r="AB221">
            <v>1163.8741544439451</v>
          </cell>
          <cell r="AC221">
            <v>1284.5729339075394</v>
          </cell>
          <cell r="AD221">
            <v>1393.0101291219141</v>
          </cell>
          <cell r="AE221">
            <v>1491.2183378188477</v>
          </cell>
          <cell r="AF221">
            <v>1581.0685785222656</v>
          </cell>
          <cell r="AG221">
            <v>1664.0686996718166</v>
          </cell>
          <cell r="AH221">
            <v>1740.8944953660159</v>
          </cell>
          <cell r="AI221">
            <v>1812.1453981747266</v>
          </cell>
          <cell r="AJ221">
            <v>1878.8683353359768</v>
          </cell>
          <cell r="AK221">
            <v>1942.2755154378906</v>
          </cell>
          <cell r="AL221">
            <v>2003.1233612442968</v>
          </cell>
          <cell r="AM221">
            <v>2061.4220982588959</v>
          </cell>
          <cell r="AN221">
            <v>2117.3036314538672</v>
          </cell>
          <cell r="AO221">
            <v>2167.1613734229486</v>
          </cell>
          <cell r="AP221">
            <v>2214.727504681865</v>
          </cell>
          <cell r="AQ221">
            <v>2260.2273716699997</v>
          </cell>
          <cell r="AR221">
            <v>2304.1208611914062</v>
          </cell>
          <cell r="AS221">
            <v>2643.5433837979008</v>
          </cell>
          <cell r="AT221">
            <v>2916.6476366370021</v>
          </cell>
          <cell r="AU221">
            <v>3147.3440208877732</v>
          </cell>
          <cell r="AV221">
            <v>3349.2246180607426</v>
          </cell>
          <cell r="AW221">
            <v>3529.2879419222168</v>
          </cell>
          <cell r="AX221">
            <v>3692.0893346536723</v>
          </cell>
          <cell r="AY221">
            <v>3841.4472238891599</v>
          </cell>
          <cell r="AZ221">
            <v>3979.3863196559382</v>
          </cell>
          <cell r="BA221">
            <v>4695.7481379899991</v>
          </cell>
          <cell r="BB221">
            <v>4687.1992047709482</v>
          </cell>
          <cell r="BC221">
            <v>4718.7813115436329</v>
          </cell>
          <cell r="BD221">
            <v>4769.5848783750789</v>
          </cell>
          <cell r="BE221">
            <v>4829.6747034034179</v>
          </cell>
          <cell r="BF221">
            <v>4894.3716937600011</v>
          </cell>
          <cell r="BG221">
            <v>4961.146579307403</v>
          </cell>
          <cell r="BH221">
            <v>5029.1340152880393</v>
          </cell>
          <cell r="BI221">
            <v>5096.9184591283602</v>
          </cell>
          <cell r="BJ221">
            <v>5164.5807363533413</v>
          </cell>
          <cell r="BK221">
            <v>5231.2316626705087</v>
          </cell>
          <cell r="BL221">
            <v>5296.6866611712312</v>
          </cell>
        </row>
        <row r="222">
          <cell r="B222">
            <v>13</v>
          </cell>
          <cell r="C222" t="str">
            <v>Utica_WGS</v>
          </cell>
          <cell r="E222">
            <v>0</v>
          </cell>
          <cell r="F222">
            <v>0</v>
          </cell>
          <cell r="G222">
            <v>0</v>
          </cell>
          <cell r="H222">
            <v>0</v>
          </cell>
          <cell r="I222">
            <v>0</v>
          </cell>
          <cell r="J222">
            <v>0</v>
          </cell>
          <cell r="K222">
            <v>0</v>
          </cell>
          <cell r="L222">
            <v>0</v>
          </cell>
          <cell r="M222">
            <v>0</v>
          </cell>
          <cell r="N222">
            <v>0</v>
          </cell>
          <cell r="O222">
            <v>0</v>
          </cell>
          <cell r="P222">
            <v>0</v>
          </cell>
          <cell r="Q222">
            <v>461.11592923987496</v>
          </cell>
          <cell r="R222">
            <v>361.54640965035941</v>
          </cell>
          <cell r="S222">
            <v>298.47332647237511</v>
          </cell>
          <cell r="T222">
            <v>254.59236707224224</v>
          </cell>
          <cell r="U222">
            <v>683.37309594825001</v>
          </cell>
          <cell r="V222">
            <v>1018.5284010132424</v>
          </cell>
          <cell r="W222">
            <v>1294.2377056407659</v>
          </cell>
          <cell r="X222">
            <v>1528.6270705573716</v>
          </cell>
          <cell r="Y222">
            <v>1733.2200022864752</v>
          </cell>
          <cell r="Z222">
            <v>1915.0830717879905</v>
          </cell>
          <cell r="AA222">
            <v>2078.5991429814617</v>
          </cell>
          <cell r="AB222">
            <v>2227.6260698905903</v>
          </cell>
          <cell r="AC222">
            <v>2361.1169000524224</v>
          </cell>
          <cell r="AD222">
            <v>2484.2900904757998</v>
          </cell>
          <cell r="AE222">
            <v>2598.167241895474</v>
          </cell>
          <cell r="AF222">
            <v>2704.2523830980685</v>
          </cell>
          <cell r="AG222">
            <v>2803.8693055559156</v>
          </cell>
          <cell r="AH222">
            <v>2897.2417282845122</v>
          </cell>
          <cell r="AI222">
            <v>2984.701884241008</v>
          </cell>
          <cell r="AJ222">
            <v>3067.4669627870603</v>
          </cell>
          <cell r="AK222">
            <v>3147.1030048415632</v>
          </cell>
          <cell r="AL222">
            <v>3224.4919345790863</v>
          </cell>
          <cell r="AM222">
            <v>3743.8576354573074</v>
          </cell>
          <cell r="AN222">
            <v>4163.6596099780199</v>
          </cell>
          <cell r="AO222">
            <v>4512.0699212809586</v>
          </cell>
          <cell r="AP222">
            <v>4814.8677547373518</v>
          </cell>
          <cell r="AQ222">
            <v>5083.733931684751</v>
          </cell>
          <cell r="AR222">
            <v>5326.8799389910419</v>
          </cell>
          <cell r="AS222">
            <v>5550.2745287930347</v>
          </cell>
          <cell r="AT222">
            <v>5757.2083277187203</v>
          </cell>
          <cell r="AU222">
            <v>5949.9110377511206</v>
          </cell>
          <cell r="AV222">
            <v>6131.9683282926289</v>
          </cell>
          <cell r="AW222">
            <v>6303.7915360451871</v>
          </cell>
          <cell r="AX222">
            <v>6466.030408183502</v>
          </cell>
          <cell r="AY222">
            <v>7494.6083401208516</v>
          </cell>
          <cell r="AZ222">
            <v>7451.43613890093</v>
          </cell>
          <cell r="BA222">
            <v>7469.8856347214569</v>
          </cell>
          <cell r="BB222">
            <v>7520.0085693451965</v>
          </cell>
          <cell r="BC222">
            <v>7586.4860393847475</v>
          </cell>
          <cell r="BD222">
            <v>7662.8464128283731</v>
          </cell>
          <cell r="BE222">
            <v>7744.1530467228686</v>
          </cell>
          <cell r="BF222">
            <v>7828.0026745072546</v>
          </cell>
          <cell r="BG222">
            <v>7912.9155540711899</v>
          </cell>
          <cell r="BH222">
            <v>7998.8728993331415</v>
          </cell>
          <cell r="BI222">
            <v>8084.3679233734219</v>
          </cell>
          <cell r="BJ222">
            <v>8169.9443836456121</v>
          </cell>
          <cell r="BK222">
            <v>8254.4225103260178</v>
          </cell>
          <cell r="BL222">
            <v>8337.6346400539478</v>
          </cell>
        </row>
        <row r="223">
          <cell r="B223">
            <v>14</v>
          </cell>
          <cell r="C223" t="str">
            <v>Woodbine_EN</v>
          </cell>
          <cell r="E223">
            <v>0</v>
          </cell>
          <cell r="F223">
            <v>0</v>
          </cell>
          <cell r="G223">
            <v>0</v>
          </cell>
          <cell r="H223">
            <v>0</v>
          </cell>
          <cell r="I223">
            <v>0</v>
          </cell>
          <cell r="J223">
            <v>0</v>
          </cell>
          <cell r="K223">
            <v>0</v>
          </cell>
          <cell r="L223">
            <v>23.896740963867185</v>
          </cell>
          <cell r="M223">
            <v>44.940139145507821</v>
          </cell>
          <cell r="N223">
            <v>63.779461475537111</v>
          </cell>
          <cell r="O223">
            <v>80.855595657128902</v>
          </cell>
          <cell r="P223">
            <v>120.68381842617188</v>
          </cell>
          <cell r="Q223">
            <v>156.38658374062499</v>
          </cell>
          <cell r="R223">
            <v>188.70574404726563</v>
          </cell>
          <cell r="S223">
            <v>218.18804819531249</v>
          </cell>
          <cell r="T223">
            <v>245.16875384794923</v>
          </cell>
          <cell r="U223">
            <v>270.09190048124998</v>
          </cell>
          <cell r="V223">
            <v>293.26708944140626</v>
          </cell>
          <cell r="W223">
            <v>314.79837408947753</v>
          </cell>
          <cell r="X223">
            <v>334.90408622607418</v>
          </cell>
          <cell r="Y223">
            <v>329.86331472656252</v>
          </cell>
          <cell r="Z223">
            <v>326.96961378046871</v>
          </cell>
          <cell r="AA223">
            <v>325.51771663315429</v>
          </cell>
          <cell r="AB223">
            <v>325.16996791801756</v>
          </cell>
          <cell r="AC223">
            <v>325.14962694785157</v>
          </cell>
          <cell r="AD223">
            <v>325.76023468322757</v>
          </cell>
          <cell r="AE223">
            <v>326.78968610632324</v>
          </cell>
          <cell r="AF223">
            <v>328.17070772255857</v>
          </cell>
          <cell r="AG223">
            <v>329.86303907607419</v>
          </cell>
          <cell r="AH223">
            <v>331.7354393071289</v>
          </cell>
          <cell r="AI223">
            <v>333.70515708002915</v>
          </cell>
          <cell r="AJ223">
            <v>335.81088549492188</v>
          </cell>
          <cell r="AK223">
            <v>338.13938809277334</v>
          </cell>
          <cell r="AL223">
            <v>387.44970824443351</v>
          </cell>
          <cell r="AM223">
            <v>430.92682381409901</v>
          </cell>
          <cell r="AN223">
            <v>469.96913184038095</v>
          </cell>
          <cell r="AO223">
            <v>504.63849107384016</v>
          </cell>
          <cell r="AP223">
            <v>606.01626273735349</v>
          </cell>
          <cell r="AQ223">
            <v>556.86448328906238</v>
          </cell>
          <cell r="AR223">
            <v>563.14008825164797</v>
          </cell>
          <cell r="AS223">
            <v>570.11784793754862</v>
          </cell>
          <cell r="AT223">
            <v>623.64886283060298</v>
          </cell>
          <cell r="AU223">
            <v>625.43107528945313</v>
          </cell>
          <cell r="AV223">
            <v>628.89868106506356</v>
          </cell>
          <cell r="AW223">
            <v>633.39009868828123</v>
          </cell>
          <cell r="AX223">
            <v>638.5128618435059</v>
          </cell>
          <cell r="AY223">
            <v>644.13184547424294</v>
          </cell>
          <cell r="AZ223">
            <v>650.03381061445293</v>
          </cell>
          <cell r="BA223">
            <v>655.97048896640615</v>
          </cell>
          <cell r="BB223">
            <v>662.09494515783683</v>
          </cell>
          <cell r="BC223">
            <v>668.28214448737754</v>
          </cell>
          <cell r="BD223">
            <v>674.57219445395481</v>
          </cell>
          <cell r="BE223">
            <v>680.86156206884743</v>
          </cell>
          <cell r="BF223">
            <v>687.12954361874984</v>
          </cell>
          <cell r="BG223">
            <v>693.36056820864258</v>
          </cell>
          <cell r="BH223">
            <v>699.62341944733907</v>
          </cell>
          <cell r="BI223">
            <v>705.83035494726585</v>
          </cell>
          <cell r="BJ223">
            <v>712.05681180410181</v>
          </cell>
          <cell r="BK223">
            <v>718.21743376318364</v>
          </cell>
          <cell r="BL223">
            <v>724.30869827548838</v>
          </cell>
        </row>
        <row r="224">
          <cell r="B224">
            <v>15</v>
          </cell>
          <cell r="C224" t="str">
            <v>Woodbine_AMI</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24.001677799804682</v>
          </cell>
          <cell r="AA224">
            <v>44.895897048339847</v>
          </cell>
          <cell r="AB224">
            <v>63.431662034619137</v>
          </cell>
          <cell r="AC224">
            <v>79.99346440107422</v>
          </cell>
          <cell r="AD224">
            <v>95.018611558886718</v>
          </cell>
          <cell r="AE224">
            <v>108.7555669057617</v>
          </cell>
          <cell r="AF224">
            <v>145.08543882041016</v>
          </cell>
          <cell r="AG224">
            <v>177.42347388266603</v>
          </cell>
          <cell r="AH224">
            <v>206.59715103515626</v>
          </cell>
          <cell r="AI224">
            <v>233.1720825398437</v>
          </cell>
          <cell r="AJ224">
            <v>257.62809947299809</v>
          </cell>
          <cell r="AK224">
            <v>280.39264086621091</v>
          </cell>
          <cell r="AL224">
            <v>278.41139405156247</v>
          </cell>
          <cell r="AM224">
            <v>278.20750902817372</v>
          </cell>
          <cell r="AN224">
            <v>279.19660259003911</v>
          </cell>
          <cell r="AO224">
            <v>280.5237326621338</v>
          </cell>
          <cell r="AP224">
            <v>282.42368890766602</v>
          </cell>
          <cell r="AQ224">
            <v>284.73650766562497</v>
          </cell>
          <cell r="AR224">
            <v>333.63351924133303</v>
          </cell>
          <cell r="AS224">
            <v>376.84354459248044</v>
          </cell>
          <cell r="AT224">
            <v>415.71921162685555</v>
          </cell>
          <cell r="AU224">
            <v>451.14478559165042</v>
          </cell>
          <cell r="AV224">
            <v>483.88403401171882</v>
          </cell>
          <cell r="AW224">
            <v>514.32221148222652</v>
          </cell>
          <cell r="AX224">
            <v>565.73292710214832</v>
          </cell>
          <cell r="AY224">
            <v>612.55791897582992</v>
          </cell>
          <cell r="AZ224">
            <v>655.6526070287108</v>
          </cell>
          <cell r="BA224">
            <v>695.50417595039062</v>
          </cell>
          <cell r="BB224">
            <v>732.81646297027589</v>
          </cell>
          <cell r="BC224">
            <v>767.88101504245583</v>
          </cell>
          <cell r="BD224">
            <v>801.07795005673813</v>
          </cell>
          <cell r="BE224">
            <v>832.55436046948228</v>
          </cell>
          <cell r="BF224">
            <v>953.8363504125</v>
          </cell>
          <cell r="BG224">
            <v>970.82602836899412</v>
          </cell>
          <cell r="BH224">
            <v>989.44606229919452</v>
          </cell>
          <cell r="BI224">
            <v>1008.8029720951173</v>
          </cell>
          <cell r="BJ224">
            <v>1028.5689573637208</v>
          </cell>
          <cell r="BK224">
            <v>1048.3652845004883</v>
          </cell>
          <cell r="BL224">
            <v>1068.0304362565432</v>
          </cell>
        </row>
        <row r="225">
          <cell r="B225">
            <v>16</v>
          </cell>
          <cell r="C225" t="str">
            <v>Wilcox</v>
          </cell>
          <cell r="E225">
            <v>0</v>
          </cell>
          <cell r="F225">
            <v>0</v>
          </cell>
          <cell r="G225">
            <v>0</v>
          </cell>
          <cell r="H225">
            <v>0</v>
          </cell>
          <cell r="I225">
            <v>0</v>
          </cell>
          <cell r="J225">
            <v>0</v>
          </cell>
          <cell r="K225">
            <v>0</v>
          </cell>
          <cell r="L225">
            <v>0</v>
          </cell>
          <cell r="M225">
            <v>0</v>
          </cell>
          <cell r="N225">
            <v>0</v>
          </cell>
          <cell r="O225">
            <v>176.85151618989258</v>
          </cell>
          <cell r="P225">
            <v>322.60391119277347</v>
          </cell>
          <cell r="Q225">
            <v>447.10628583632814</v>
          </cell>
          <cell r="R225">
            <v>555.69248153291028</v>
          </cell>
          <cell r="S225">
            <v>651.80571025546885</v>
          </cell>
          <cell r="T225">
            <v>737.58824553508305</v>
          </cell>
          <cell r="U225">
            <v>815.12851497832025</v>
          </cell>
          <cell r="V225">
            <v>885.88168556176754</v>
          </cell>
          <cell r="W225">
            <v>950.53122622569583</v>
          </cell>
          <cell r="X225">
            <v>1010.0056957867311</v>
          </cell>
          <cell r="Y225">
            <v>1065.4785976519777</v>
          </cell>
          <cell r="Z225">
            <v>1117.512590495581</v>
          </cell>
          <cell r="AA225">
            <v>1166.3159411921999</v>
          </cell>
          <cell r="AB225">
            <v>1212.5101728569091</v>
          </cell>
          <cell r="AC225">
            <v>1254.4924092784611</v>
          </cell>
          <cell r="AD225">
            <v>1294.3412950687316</v>
          </cell>
          <cell r="AE225">
            <v>1332.012858704132</v>
          </cell>
          <cell r="AF225">
            <v>1541.4499492183593</v>
          </cell>
          <cell r="AG225">
            <v>1717.4031702219729</v>
          </cell>
          <cell r="AH225">
            <v>1869.7790156531983</v>
          </cell>
          <cell r="AI225">
            <v>2004.3794582546268</v>
          </cell>
          <cell r="AJ225">
            <v>2125.5179387166327</v>
          </cell>
          <cell r="AK225">
            <v>2236.6475798576666</v>
          </cell>
          <cell r="AL225">
            <v>2340.0837721846437</v>
          </cell>
          <cell r="AM225">
            <v>2436.8590450945499</v>
          </cell>
          <cell r="AN225">
            <v>2527.8571518747808</v>
          </cell>
          <cell r="AO225">
            <v>2609.2697628281621</v>
          </cell>
          <cell r="AP225">
            <v>2685.9265305095037</v>
          </cell>
          <cell r="AQ225">
            <v>2758.4196236226562</v>
          </cell>
          <cell r="AR225">
            <v>2997.1793004049996</v>
          </cell>
          <cell r="AS225">
            <v>3202.3351796057009</v>
          </cell>
          <cell r="AT225">
            <v>3383.8199914919855</v>
          </cell>
          <cell r="AU225">
            <v>3547.3542642201046</v>
          </cell>
          <cell r="AV225">
            <v>3697.7246687476504</v>
          </cell>
          <cell r="AW225">
            <v>4342.7328864105648</v>
          </cell>
          <cell r="AX225">
            <v>4380.8203489109619</v>
          </cell>
          <cell r="AY225">
            <v>4440.0803471603385</v>
          </cell>
          <cell r="AZ225">
            <v>4509.170172976319</v>
          </cell>
          <cell r="BA225">
            <v>4581.7988732762697</v>
          </cell>
          <cell r="BB225">
            <v>4656.755132660257</v>
          </cell>
          <cell r="BC225">
            <v>4731.991376752806</v>
          </cell>
          <cell r="BD225">
            <v>4807.1805127907928</v>
          </cell>
          <cell r="BE225">
            <v>4881.2784324623999</v>
          </cell>
          <cell r="BF225">
            <v>4953.990863648437</v>
          </cell>
          <cell r="BG225">
            <v>5025.1548070698855</v>
          </cell>
          <cell r="BH225">
            <v>5095.2750183253684</v>
          </cell>
          <cell r="BI225">
            <v>5163.7517492203124</v>
          </cell>
          <cell r="BJ225">
            <v>5231.1894551347423</v>
          </cell>
          <cell r="BK225">
            <v>5297.0241077526862</v>
          </cell>
          <cell r="BL225">
            <v>5361.2907337907236</v>
          </cell>
        </row>
        <row r="226">
          <cell r="B226">
            <v>17</v>
          </cell>
          <cell r="C226" t="str">
            <v>Mississippian</v>
          </cell>
          <cell r="E226">
            <v>0</v>
          </cell>
          <cell r="F226">
            <v>0</v>
          </cell>
          <cell r="G226">
            <v>0</v>
          </cell>
          <cell r="H226">
            <v>0</v>
          </cell>
          <cell r="I226">
            <v>0</v>
          </cell>
          <cell r="J226">
            <v>0</v>
          </cell>
          <cell r="K226">
            <v>44.382967719531251</v>
          </cell>
          <cell r="L226">
            <v>80.264544161718746</v>
          </cell>
          <cell r="M226">
            <v>110.58256651059573</v>
          </cell>
          <cell r="N226">
            <v>136.87880941191406</v>
          </cell>
          <cell r="O226">
            <v>160.12820828576662</v>
          </cell>
          <cell r="P226">
            <v>181.04178656621099</v>
          </cell>
          <cell r="Q226">
            <v>200.07964841445312</v>
          </cell>
          <cell r="R226">
            <v>217.4097921730469</v>
          </cell>
          <cell r="S226">
            <v>233.24479302714846</v>
          </cell>
          <cell r="T226">
            <v>292.88547658898932</v>
          </cell>
          <cell r="U226">
            <v>342.37919170478517</v>
          </cell>
          <cell r="V226">
            <v>384.96287080395518</v>
          </cell>
          <cell r="W226">
            <v>422.30037798331921</v>
          </cell>
          <cell r="X226">
            <v>455.58506473394175</v>
          </cell>
          <cell r="Y226">
            <v>485.83228073840348</v>
          </cell>
          <cell r="Z226">
            <v>513.61866878950195</v>
          </cell>
          <cell r="AA226">
            <v>539.2553755953187</v>
          </cell>
          <cell r="AB226">
            <v>563.17950566655884</v>
          </cell>
          <cell r="AC226">
            <v>584.75188066307373</v>
          </cell>
          <cell r="AD226">
            <v>605.01588042390745</v>
          </cell>
          <cell r="AE226">
            <v>624.01146926770014</v>
          </cell>
          <cell r="AF226">
            <v>686.06403329529428</v>
          </cell>
          <cell r="AG226">
            <v>738.32266058414029</v>
          </cell>
          <cell r="AH226">
            <v>783.78578493432644</v>
          </cell>
          <cell r="AI226">
            <v>824.13773123847693</v>
          </cell>
          <cell r="AJ226">
            <v>860.67371553945054</v>
          </cell>
          <cell r="AK226">
            <v>894.46052107788125</v>
          </cell>
          <cell r="AL226">
            <v>926.18264948121373</v>
          </cell>
          <cell r="AM226">
            <v>956.07221800808452</v>
          </cell>
          <cell r="AN226">
            <v>984.34757578018855</v>
          </cell>
          <cell r="AO226">
            <v>1009.4406412417515</v>
          </cell>
          <cell r="AP226">
            <v>1163.0140745333806</v>
          </cell>
          <cell r="AQ226">
            <v>1030.0234016027348</v>
          </cell>
          <cell r="AR226">
            <v>1060.4345585910651</v>
          </cell>
          <cell r="AS226">
            <v>1086.2354140609539</v>
          </cell>
          <cell r="AT226">
            <v>1238.3875385797676</v>
          </cell>
          <cell r="AU226">
            <v>1234.1702648496835</v>
          </cell>
          <cell r="AV226">
            <v>1237.7721779932263</v>
          </cell>
          <cell r="AW226">
            <v>1245.3026723650919</v>
          </cell>
          <cell r="AX226">
            <v>1254.9260571679818</v>
          </cell>
          <cell r="AY226">
            <v>1265.8921519470218</v>
          </cell>
          <cell r="AZ226">
            <v>1277.5471730436041</v>
          </cell>
          <cell r="BA226">
            <v>1289.2858386433595</v>
          </cell>
          <cell r="BB226">
            <v>1301.3503259045467</v>
          </cell>
          <cell r="BC226">
            <v>1313.4667200897948</v>
          </cell>
          <cell r="BD226">
            <v>1325.7020176714839</v>
          </cell>
          <cell r="BE226">
            <v>1337.8497164824516</v>
          </cell>
          <cell r="BF226">
            <v>1349.8707975093746</v>
          </cell>
          <cell r="BG226">
            <v>1361.7388480292659</v>
          </cell>
          <cell r="BH226">
            <v>1373.5941952346707</v>
          </cell>
          <cell r="BI226">
            <v>1385.2702037559072</v>
          </cell>
          <cell r="BJ226">
            <v>1396.9206101682489</v>
          </cell>
          <cell r="BK226">
            <v>1408.3833871124264</v>
          </cell>
          <cell r="BL226">
            <v>1416.146317658789</v>
          </cell>
        </row>
        <row r="227">
          <cell r="B227">
            <v>18</v>
          </cell>
          <cell r="C227" t="str">
            <v>LRSP1</v>
          </cell>
          <cell r="E227">
            <v>0</v>
          </cell>
          <cell r="F227">
            <v>0</v>
          </cell>
          <cell r="G227">
            <v>0</v>
          </cell>
          <cell r="H227">
            <v>0</v>
          </cell>
          <cell r="I227">
            <v>0</v>
          </cell>
          <cell r="J227">
            <v>0</v>
          </cell>
          <cell r="K227">
            <v>0</v>
          </cell>
          <cell r="L227">
            <v>331.14836477662283</v>
          </cell>
          <cell r="M227">
            <v>601.22027483508487</v>
          </cell>
          <cell r="N227">
            <v>484.8965291780321</v>
          </cell>
          <cell r="O227">
            <v>406.0180368265448</v>
          </cell>
          <cell r="P227">
            <v>357.00046397012517</v>
          </cell>
          <cell r="Q227">
            <v>645.7135970830177</v>
          </cell>
          <cell r="R227">
            <v>885.34941606464167</v>
          </cell>
          <cell r="S227">
            <v>1077.1470156517832</v>
          </cell>
          <cell r="T227">
            <v>1246.0179373889127</v>
          </cell>
          <cell r="U227">
            <v>1396.9589832085194</v>
          </cell>
          <cell r="V227">
            <v>1513.7510339220257</v>
          </cell>
          <cell r="W227">
            <v>1631.3355104193702</v>
          </cell>
          <cell r="X227">
            <v>1740.1974964995932</v>
          </cell>
          <cell r="Y227">
            <v>1837.7312463380476</v>
          </cell>
          <cell r="Z227">
            <v>1928.3754006986724</v>
          </cell>
          <cell r="AA227">
            <v>2003.310202119854</v>
          </cell>
          <cell r="AB227">
            <v>2416.4522076375424</v>
          </cell>
          <cell r="AC227">
            <v>2749.5924131152997</v>
          </cell>
          <cell r="AD227">
            <v>3028.3602563821664</v>
          </cell>
          <cell r="AE227">
            <v>3274.6527291820266</v>
          </cell>
          <cell r="AF227">
            <v>3495.0335252762447</v>
          </cell>
          <cell r="AG227">
            <v>3691.2984615953987</v>
          </cell>
          <cell r="AH227">
            <v>3865.4303312271454</v>
          </cell>
          <cell r="AI227">
            <v>4027.6852044362149</v>
          </cell>
          <cell r="AJ227">
            <v>4183.1240682160524</v>
          </cell>
          <cell r="AK227">
            <v>4327.8877307165649</v>
          </cell>
          <cell r="AL227">
            <v>4457.0967496411604</v>
          </cell>
          <cell r="AM227">
            <v>4583.9323324960133</v>
          </cell>
          <cell r="AN227">
            <v>4708.5870932372509</v>
          </cell>
          <cell r="AO227">
            <v>4817.6016024274213</v>
          </cell>
          <cell r="AP227">
            <v>5565.2093462750017</v>
          </cell>
          <cell r="AQ227">
            <v>4899.1510164384872</v>
          </cell>
          <cell r="AR227">
            <v>5014.7643274195207</v>
          </cell>
          <cell r="AS227">
            <v>5164.7288782451114</v>
          </cell>
          <cell r="AT227">
            <v>5893.145532745677</v>
          </cell>
          <cell r="AU227">
            <v>5859.930537473092</v>
          </cell>
          <cell r="AV227">
            <v>5869.2365447370612</v>
          </cell>
          <cell r="AW227">
            <v>5893.6709498896644</v>
          </cell>
          <cell r="AX227">
            <v>5942.6885441075874</v>
          </cell>
          <cell r="AY227">
            <v>5970.0617961115995</v>
          </cell>
          <cell r="AZ227">
            <v>6013.3523959448385</v>
          </cell>
          <cell r="BA227">
            <v>6091.7917987462488</v>
          </cell>
          <cell r="BB227">
            <v>6129.1075646953432</v>
          </cell>
          <cell r="BC227">
            <v>6193.3918985270093</v>
          </cell>
          <cell r="BD227">
            <v>6222.2366195526984</v>
          </cell>
          <cell r="BE227">
            <v>6304.7585479507088</v>
          </cell>
          <cell r="BF227">
            <v>6347.1746901879123</v>
          </cell>
          <cell r="BG227">
            <v>6401.7497855607953</v>
          </cell>
          <cell r="BH227">
            <v>6459.6417320690234</v>
          </cell>
          <cell r="BI227">
            <v>6510.3692204625613</v>
          </cell>
          <cell r="BJ227">
            <v>6567.9117394527293</v>
          </cell>
          <cell r="BK227">
            <v>6611.3650642735192</v>
          </cell>
          <cell r="BL227">
            <v>6657.5937156590007</v>
          </cell>
        </row>
        <row r="228">
          <cell r="B228">
            <v>19</v>
          </cell>
          <cell r="C228" t="str">
            <v>LRSP2</v>
          </cell>
          <cell r="E228">
            <v>0</v>
          </cell>
          <cell r="F228">
            <v>0</v>
          </cell>
          <cell r="G228">
            <v>0</v>
          </cell>
          <cell r="H228">
            <v>0</v>
          </cell>
          <cell r="I228">
            <v>0</v>
          </cell>
          <cell r="J228">
            <v>0</v>
          </cell>
          <cell r="K228">
            <v>144.24875898046878</v>
          </cell>
          <cell r="L228">
            <v>263.48625349365233</v>
          </cell>
          <cell r="M228">
            <v>220.40462307568365</v>
          </cell>
          <cell r="N228">
            <v>190.04722626196286</v>
          </cell>
          <cell r="O228">
            <v>167.40021342700197</v>
          </cell>
          <cell r="P228">
            <v>149.85425334960939</v>
          </cell>
          <cell r="Q228">
            <v>135.83345651953124</v>
          </cell>
          <cell r="R228">
            <v>271.17971136621094</v>
          </cell>
          <cell r="S228">
            <v>382.01957880468757</v>
          </cell>
          <cell r="T228">
            <v>475.84102410205082</v>
          </cell>
          <cell r="U228">
            <v>557.30148483398443</v>
          </cell>
          <cell r="V228">
            <v>629.35179540527349</v>
          </cell>
          <cell r="W228">
            <v>693.68983850354016</v>
          </cell>
          <cell r="X228">
            <v>751.77459579528818</v>
          </cell>
          <cell r="Y228">
            <v>805.02071810119651</v>
          </cell>
          <cell r="Z228">
            <v>854.24384320385741</v>
          </cell>
          <cell r="AA228">
            <v>899.88270211889665</v>
          </cell>
          <cell r="AB228">
            <v>942.62124087817381</v>
          </cell>
          <cell r="AC228">
            <v>981.36068968762243</v>
          </cell>
          <cell r="AD228">
            <v>1017.8309042655032</v>
          </cell>
          <cell r="AE228">
            <v>1052.0920326159671</v>
          </cell>
          <cell r="AF228">
            <v>1227.8789940974123</v>
          </cell>
          <cell r="AG228">
            <v>1375.7078533009646</v>
          </cell>
          <cell r="AH228">
            <v>1503.8142656213379</v>
          </cell>
          <cell r="AI228">
            <v>1617.0295031411131</v>
          </cell>
          <cell r="AJ228">
            <v>1718.936118893738</v>
          </cell>
          <cell r="AK228">
            <v>1812.3988774145512</v>
          </cell>
          <cell r="AL228">
            <v>1899.3483422658694</v>
          </cell>
          <cell r="AM228">
            <v>1980.663481939087</v>
          </cell>
          <cell r="AN228">
            <v>2057.0929174643566</v>
          </cell>
          <cell r="AO228">
            <v>2125.5571113387459</v>
          </cell>
          <cell r="AP228">
            <v>2471.3474688359984</v>
          </cell>
          <cell r="AQ228">
            <v>2200.3905905156248</v>
          </cell>
          <cell r="AR228">
            <v>2414.62334302826</v>
          </cell>
          <cell r="AS228">
            <v>2594.361645266968</v>
          </cell>
          <cell r="AT228">
            <v>3170.14005147638</v>
          </cell>
          <cell r="AU228">
            <v>3234.183549718141</v>
          </cell>
          <cell r="AV228">
            <v>3310.2105181256115</v>
          </cell>
          <cell r="AW228">
            <v>3390.2321597177124</v>
          </cell>
          <cell r="AX228">
            <v>3470.6467491818853</v>
          </cell>
          <cell r="AY228">
            <v>3550.3356658172611</v>
          </cell>
          <cell r="AZ228">
            <v>3628.1827273535159</v>
          </cell>
          <cell r="BA228">
            <v>3703.0075246582032</v>
          </cell>
          <cell r="BB228">
            <v>3775.9295379873051</v>
          </cell>
          <cell r="BC228">
            <v>3846.5191417196047</v>
          </cell>
          <cell r="BD228">
            <v>3915.2699564912109</v>
          </cell>
          <cell r="BE228">
            <v>3981.82431940979</v>
          </cell>
          <cell r="BF228">
            <v>4046.2722002812516</v>
          </cell>
          <cell r="BG228">
            <v>4108.7097049870608</v>
          </cell>
          <cell r="BH228">
            <v>4169.7134456270151</v>
          </cell>
          <cell r="BI228">
            <v>4228.9127922568377</v>
          </cell>
          <cell r="BJ228">
            <v>4286.8919667348646</v>
          </cell>
          <cell r="BK228">
            <v>4343.2567106762699</v>
          </cell>
          <cell r="BL228">
            <v>4398.0876942077639</v>
          </cell>
        </row>
        <row r="229">
          <cell r="B229">
            <v>20</v>
          </cell>
          <cell r="C229" t="str">
            <v>LRSP3</v>
          </cell>
          <cell r="E229">
            <v>0</v>
          </cell>
          <cell r="F229">
            <v>0</v>
          </cell>
          <cell r="G229">
            <v>0</v>
          </cell>
          <cell r="H229">
            <v>0</v>
          </cell>
          <cell r="I229">
            <v>0</v>
          </cell>
          <cell r="J229">
            <v>0</v>
          </cell>
          <cell r="K229">
            <v>0</v>
          </cell>
          <cell r="L229">
            <v>0</v>
          </cell>
          <cell r="M229">
            <v>164.67075531210941</v>
          </cell>
          <cell r="N229">
            <v>300.58471687939448</v>
          </cell>
          <cell r="O229">
            <v>251.13076016704102</v>
          </cell>
          <cell r="P229">
            <v>216.39695947597656</v>
          </cell>
          <cell r="Q229">
            <v>190.56656218828124</v>
          </cell>
          <cell r="R229">
            <v>336.93281643085936</v>
          </cell>
          <cell r="S229">
            <v>457.38593715156259</v>
          </cell>
          <cell r="T229">
            <v>559.79477312324229</v>
          </cell>
          <cell r="U229">
            <v>649.07323949375007</v>
          </cell>
          <cell r="V229">
            <v>728.32161507031253</v>
          </cell>
          <cell r="W229">
            <v>799.29320524841319</v>
          </cell>
          <cell r="X229">
            <v>863.53052720566404</v>
          </cell>
          <cell r="Y229">
            <v>922.56103713610867</v>
          </cell>
          <cell r="Z229">
            <v>977.24830611525886</v>
          </cell>
          <cell r="AA229">
            <v>1028.0428011429444</v>
          </cell>
          <cell r="AB229">
            <v>1075.6879782013427</v>
          </cell>
          <cell r="AC229">
            <v>1282.6905093946293</v>
          </cell>
          <cell r="AD229">
            <v>1456.9449261992434</v>
          </cell>
          <cell r="AE229">
            <v>1608.0121957829588</v>
          </cell>
          <cell r="AF229">
            <v>1741.9061200924807</v>
          </cell>
          <cell r="AG229">
            <v>1862.6449789664066</v>
          </cell>
          <cell r="AH229">
            <v>1972.4598358471683</v>
          </cell>
          <cell r="AI229">
            <v>2072.9862949891854</v>
          </cell>
          <cell r="AJ229">
            <v>2166.0739136399052</v>
          </cell>
          <cell r="AK229">
            <v>2253.5908518330079</v>
          </cell>
          <cell r="AL229">
            <v>2336.7660417916504</v>
          </cell>
          <cell r="AM229">
            <v>2415.872529755432</v>
          </cell>
          <cell r="AN229">
            <v>2491.2571505554693</v>
          </cell>
          <cell r="AO229">
            <v>2718.5957474355114</v>
          </cell>
          <cell r="AP229">
            <v>2913.1710079928234</v>
          </cell>
          <cell r="AQ229">
            <v>3084.6377865890627</v>
          </cell>
          <cell r="AR229">
            <v>3239.1313373339854</v>
          </cell>
          <cell r="AS229">
            <v>3380.845567376844</v>
          </cell>
          <cell r="AT229">
            <v>3512.0795861127804</v>
          </cell>
          <cell r="AU229">
            <v>3634.3530067364509</v>
          </cell>
          <cell r="AV229">
            <v>4223.8560248967278</v>
          </cell>
          <cell r="AW229">
            <v>4247.4548727414167</v>
          </cell>
          <cell r="AX229">
            <v>4292.1809353215331</v>
          </cell>
          <cell r="AY229">
            <v>4347.9956219329833</v>
          </cell>
          <cell r="AZ229">
            <v>4409.2328514834962</v>
          </cell>
          <cell r="BA229">
            <v>4629.4393106964853</v>
          </cell>
          <cell r="BB229">
            <v>4822.622945868251</v>
          </cell>
          <cell r="BC229">
            <v>4996.3471401886009</v>
          </cell>
          <cell r="BD229">
            <v>5155.90997909419</v>
          </cell>
          <cell r="BE229">
            <v>5303.7718521931156</v>
          </cell>
          <cell r="BF229">
            <v>5442.000662318751</v>
          </cell>
          <cell r="BG229">
            <v>5572.0911804233901</v>
          </cell>
          <cell r="BH229">
            <v>5695.8234101995631</v>
          </cell>
          <cell r="BI229">
            <v>5813.443981504689</v>
          </cell>
          <cell r="BJ229">
            <v>5926.330377211817</v>
          </cell>
          <cell r="BK229">
            <v>6034.3918345874017</v>
          </cell>
          <cell r="BL229">
            <v>6138.096250285108</v>
          </cell>
        </row>
        <row r="230">
          <cell r="B230">
            <v>21</v>
          </cell>
          <cell r="C230" t="str">
            <v>LRSP4</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27.7797605529375</v>
          </cell>
          <cell r="T230">
            <v>52.020182806259768</v>
          </cell>
          <cell r="U230">
            <v>73.53047929232811</v>
          </cell>
          <cell r="V230">
            <v>92.873317646777352</v>
          </cell>
          <cell r="W230">
            <v>110.40568221737989</v>
          </cell>
          <cell r="X230">
            <v>126.42711710348142</v>
          </cell>
          <cell r="Y230">
            <v>141.22826894652101</v>
          </cell>
          <cell r="Z230">
            <v>154.99691544395213</v>
          </cell>
          <cell r="AA230">
            <v>167.8461468916509</v>
          </cell>
          <cell r="AB230">
            <v>179.92902540004545</v>
          </cell>
          <cell r="AC230">
            <v>191.05223328982183</v>
          </cell>
          <cell r="AD230">
            <v>201.56021617587234</v>
          </cell>
          <cell r="AE230">
            <v>211.47996077410036</v>
          </cell>
          <cell r="AF230">
            <v>220.89239074229593</v>
          </cell>
          <cell r="AG230">
            <v>256.91238362043242</v>
          </cell>
          <cell r="AH230">
            <v>288.96662104527832</v>
          </cell>
          <cell r="AI230">
            <v>317.88873686638027</v>
          </cell>
          <cell r="AJ230">
            <v>344.34121897427781</v>
          </cell>
          <cell r="AK230">
            <v>368.88435212080083</v>
          </cell>
          <cell r="AL230">
            <v>391.91244373240124</v>
          </cell>
          <cell r="AM230">
            <v>413.61292605307534</v>
          </cell>
          <cell r="AN230">
            <v>434.14763458184467</v>
          </cell>
          <cell r="AO230">
            <v>452.86443756613909</v>
          </cell>
          <cell r="AP230">
            <v>470.59499726093838</v>
          </cell>
          <cell r="AQ230">
            <v>487.45156904718755</v>
          </cell>
          <cell r="AR230">
            <v>503.58620518006001</v>
          </cell>
          <cell r="AS230">
            <v>545.58167486302443</v>
          </cell>
          <cell r="AT230">
            <v>583.61712110770827</v>
          </cell>
          <cell r="AU230">
            <v>618.51011682560011</v>
          </cell>
          <cell r="AV230">
            <v>651.01306572611941</v>
          </cell>
          <cell r="AW230">
            <v>681.42971669748499</v>
          </cell>
          <cell r="AX230">
            <v>710.00795845271364</v>
          </cell>
          <cell r="AY230">
            <v>737.07818483688368</v>
          </cell>
          <cell r="AZ230">
            <v>762.75723730969321</v>
          </cell>
          <cell r="BA230">
            <v>865.74768206702356</v>
          </cell>
          <cell r="BB230">
            <v>879.00084265594808</v>
          </cell>
          <cell r="BC230">
            <v>893.63227264021134</v>
          </cell>
          <cell r="BD230">
            <v>909.06445932431836</v>
          </cell>
          <cell r="BE230">
            <v>924.80683643027726</v>
          </cell>
          <cell r="BF230">
            <v>940.6262222415005</v>
          </cell>
          <cell r="BG230">
            <v>956.37906074853436</v>
          </cell>
          <cell r="BH230">
            <v>972.08739652722227</v>
          </cell>
          <cell r="BI230">
            <v>987.58681575212165</v>
          </cell>
          <cell r="BJ230">
            <v>1002.9579138846217</v>
          </cell>
          <cell r="BK230">
            <v>1018.0679416314263</v>
          </cell>
          <cell r="BL230">
            <v>1032.9053480718446</v>
          </cell>
        </row>
        <row r="231">
          <cell r="B231">
            <v>22</v>
          </cell>
          <cell r="C231" t="str">
            <v>Bakken1</v>
          </cell>
          <cell r="E231">
            <v>0</v>
          </cell>
          <cell r="F231">
            <v>0</v>
          </cell>
          <cell r="G231">
            <v>0</v>
          </cell>
          <cell r="H231">
            <v>0</v>
          </cell>
          <cell r="I231">
            <v>0</v>
          </cell>
          <cell r="J231">
            <v>0</v>
          </cell>
          <cell r="K231">
            <v>0</v>
          </cell>
          <cell r="L231">
            <v>36.029038190771999</v>
          </cell>
          <cell r="M231">
            <v>60.018621176902087</v>
          </cell>
          <cell r="N231">
            <v>80.751611155527854</v>
          </cell>
          <cell r="O231">
            <v>90.867476060961607</v>
          </cell>
          <cell r="P231">
            <v>109.01495582533251</v>
          </cell>
          <cell r="Q231">
            <v>104.45329698076415</v>
          </cell>
          <cell r="R231">
            <v>122.88295538697024</v>
          </cell>
          <cell r="S231">
            <v>126.3700185366221</v>
          </cell>
          <cell r="T231">
            <v>130.29199248381889</v>
          </cell>
          <cell r="U231">
            <v>145.27057785681407</v>
          </cell>
          <cell r="V231">
            <v>138.38855237032323</v>
          </cell>
          <cell r="W231">
            <v>153.65753623290578</v>
          </cell>
          <cell r="X231">
            <v>154.28903776224047</v>
          </cell>
          <cell r="Y231">
            <v>168.1776215272296</v>
          </cell>
          <cell r="Z231">
            <v>180.36529748666351</v>
          </cell>
          <cell r="AA231">
            <v>178.95704134536626</v>
          </cell>
          <cell r="AB231">
            <v>191.23910344442638</v>
          </cell>
          <cell r="AC231">
            <v>201.84102717731574</v>
          </cell>
          <cell r="AD231">
            <v>211.4973710902008</v>
          </cell>
          <cell r="AE231">
            <v>208.11612492483118</v>
          </cell>
          <cell r="AF231">
            <v>211.2081460652592</v>
          </cell>
          <cell r="AG231">
            <v>221.75929117209651</v>
          </cell>
          <cell r="AH231">
            <v>211.54690231741441</v>
          </cell>
          <cell r="AI231">
            <v>223.34218692660863</v>
          </cell>
          <cell r="AJ231">
            <v>221.25474969730706</v>
          </cell>
          <cell r="AK231">
            <v>232.37941833173761</v>
          </cell>
          <cell r="AL231">
            <v>242.14953943361277</v>
          </cell>
          <cell r="AM231">
            <v>238.93690852969871</v>
          </cell>
          <cell r="AN231">
            <v>249.23284086729603</v>
          </cell>
          <cell r="AO231">
            <v>257.88703797847586</v>
          </cell>
          <cell r="AP231">
            <v>265.73008396695553</v>
          </cell>
          <cell r="AQ231">
            <v>260.98453303363578</v>
          </cell>
          <cell r="AR231">
            <v>262.68926916999362</v>
          </cell>
          <cell r="AS231">
            <v>271.81799784652657</v>
          </cell>
          <cell r="AT231">
            <v>260.77885216410721</v>
          </cell>
          <cell r="AU231">
            <v>271.4039636839978</v>
          </cell>
          <cell r="AV231">
            <v>268.56629130286564</v>
          </cell>
          <cell r="AW231">
            <v>278.69250150658223</v>
          </cell>
          <cell r="AX231">
            <v>287.42833143782207</v>
          </cell>
          <cell r="AY231">
            <v>283.40639328539999</v>
          </cell>
          <cell r="AZ231">
            <v>292.65686660567803</v>
          </cell>
          <cell r="BA231">
            <v>300.66581959045635</v>
          </cell>
          <cell r="BB231">
            <v>307.94408642877266</v>
          </cell>
          <cell r="BC231">
            <v>302.81869732189148</v>
          </cell>
          <cell r="BD231">
            <v>304.06872853486271</v>
          </cell>
          <cell r="BE231">
            <v>312.61211430340319</v>
          </cell>
          <cell r="BF231">
            <v>301.16433039728645</v>
          </cell>
          <cell r="BG231">
            <v>311.16711877036897</v>
          </cell>
          <cell r="BH231">
            <v>307.80351317571507</v>
          </cell>
          <cell r="BI231">
            <v>317.28411456369412</v>
          </cell>
          <cell r="BJ231">
            <v>325.44976378611847</v>
          </cell>
          <cell r="BK231">
            <v>320.95250751231362</v>
          </cell>
          <cell r="BL231">
            <v>329.6419756926278</v>
          </cell>
        </row>
        <row r="232">
          <cell r="B232">
            <v>23</v>
          </cell>
          <cell r="C232" t="str">
            <v>Bakken2</v>
          </cell>
          <cell r="E232">
            <v>0</v>
          </cell>
          <cell r="F232">
            <v>0</v>
          </cell>
          <cell r="G232">
            <v>0</v>
          </cell>
          <cell r="H232">
            <v>0</v>
          </cell>
          <cell r="I232">
            <v>0</v>
          </cell>
          <cell r="J232">
            <v>0</v>
          </cell>
          <cell r="K232">
            <v>0</v>
          </cell>
          <cell r="L232">
            <v>33.766780254078114</v>
          </cell>
          <cell r="M232">
            <v>44.479875057026163</v>
          </cell>
          <cell r="N232">
            <v>50.14459539893766</v>
          </cell>
          <cell r="O232">
            <v>55.516095463179937</v>
          </cell>
          <cell r="P232">
            <v>64.454401668108289</v>
          </cell>
          <cell r="Q232">
            <v>72.454652734352777</v>
          </cell>
          <cell r="R232">
            <v>75.810047620253599</v>
          </cell>
          <cell r="S232">
            <v>83.084487813689833</v>
          </cell>
          <cell r="T232">
            <v>89.575582687199741</v>
          </cell>
          <cell r="U232">
            <v>91.616430104388783</v>
          </cell>
          <cell r="V232">
            <v>97.754415886864749</v>
          </cell>
          <cell r="W232">
            <v>99.381808509454132</v>
          </cell>
          <cell r="X232">
            <v>105.071556636639</v>
          </cell>
          <cell r="Y232">
            <v>110.20814658705962</v>
          </cell>
          <cell r="Z232">
            <v>111.10493708487384</v>
          </cell>
          <cell r="AA232">
            <v>116.18142388716235</v>
          </cell>
          <cell r="AB232">
            <v>120.79096403871974</v>
          </cell>
          <cell r="AC232">
            <v>124.88401602001129</v>
          </cell>
          <cell r="AD232">
            <v>124.90382362469275</v>
          </cell>
          <cell r="AE232">
            <v>129.15671631826802</v>
          </cell>
          <cell r="AF232">
            <v>132.99953751237513</v>
          </cell>
          <cell r="AG232">
            <v>132.78746100598497</v>
          </cell>
          <cell r="AH232">
            <v>136.77897041236071</v>
          </cell>
          <cell r="AI232">
            <v>136.5756428320058</v>
          </cell>
          <cell r="AJ232">
            <v>140.51716882692671</v>
          </cell>
          <cell r="AK232">
            <v>144.08643010881275</v>
          </cell>
          <cell r="AL232">
            <v>143.69661429422158</v>
          </cell>
          <cell r="AM232">
            <v>147.52440584724138</v>
          </cell>
          <cell r="AN232">
            <v>150.99697065834403</v>
          </cell>
          <cell r="AO232">
            <v>153.96519888403753</v>
          </cell>
          <cell r="AP232">
            <v>153.02244396685484</v>
          </cell>
          <cell r="AQ232">
            <v>156.2935803488235</v>
          </cell>
          <cell r="AR232">
            <v>159.24713959530638</v>
          </cell>
          <cell r="AS232">
            <v>158.31780169917337</v>
          </cell>
          <cell r="AT232">
            <v>161.19781994023182</v>
          </cell>
          <cell r="AU232">
            <v>160.12975956007611</v>
          </cell>
          <cell r="AV232">
            <v>163.2576200787895</v>
          </cell>
          <cell r="AW232">
            <v>166.05728421990318</v>
          </cell>
          <cell r="AX232">
            <v>164.95051074153702</v>
          </cell>
          <cell r="AY232">
            <v>168.01165661704096</v>
          </cell>
          <cell r="AZ232">
            <v>170.73606977204963</v>
          </cell>
          <cell r="BA232">
            <v>173.20315569757202</v>
          </cell>
          <cell r="BB232">
            <v>171.86029793412828</v>
          </cell>
          <cell r="BC232">
            <v>174.69163068533061</v>
          </cell>
          <cell r="BD232">
            <v>177.23185887293954</v>
          </cell>
          <cell r="BE232">
            <v>175.90881786592502</v>
          </cell>
          <cell r="BF232">
            <v>178.7289974158592</v>
          </cell>
          <cell r="BG232">
            <v>177.56802400643215</v>
          </cell>
          <cell r="BH232">
            <v>175.20716281588329</v>
          </cell>
          <cell r="BI232">
            <v>173.36264280789092</v>
          </cell>
          <cell r="BJ232">
            <v>168.26718610301381</v>
          </cell>
          <cell r="BK232">
            <v>167.73532598987239</v>
          </cell>
          <cell r="BL232">
            <v>167.21971449585408</v>
          </cell>
        </row>
        <row r="233">
          <cell r="B233">
            <v>24</v>
          </cell>
          <cell r="C233" t="str">
            <v>AustinChalk</v>
          </cell>
          <cell r="E233">
            <v>0</v>
          </cell>
          <cell r="F233">
            <v>0</v>
          </cell>
          <cell r="G233">
            <v>0</v>
          </cell>
          <cell r="H233">
            <v>0</v>
          </cell>
          <cell r="I233">
            <v>0</v>
          </cell>
          <cell r="J233">
            <v>0</v>
          </cell>
          <cell r="K233">
            <v>0</v>
          </cell>
          <cell r="L233">
            <v>5.4728615056964935</v>
          </cell>
          <cell r="M233">
            <v>4.6441934160453311</v>
          </cell>
          <cell r="N233">
            <v>4.0433284281250002</v>
          </cell>
          <cell r="O233">
            <v>12.46032217115409</v>
          </cell>
          <cell r="P233">
            <v>10.029783009536716</v>
          </cell>
          <cell r="Q233">
            <v>17.397545142884361</v>
          </cell>
          <cell r="R233">
            <v>14.217949148276571</v>
          </cell>
          <cell r="S233">
            <v>12.125389591568737</v>
          </cell>
          <cell r="T233">
            <v>10.615000857669155</v>
          </cell>
          <cell r="U233">
            <v>9.4654901038249992</v>
          </cell>
          <cell r="V233">
            <v>8.5567139059062498</v>
          </cell>
          <cell r="W233">
            <v>7.814235888471404</v>
          </cell>
          <cell r="X233">
            <v>7.1949689966786252</v>
          </cell>
          <cell r="Y233">
            <v>6.6725633774604338</v>
          </cell>
          <cell r="Z233">
            <v>6.2255143090164244</v>
          </cell>
          <cell r="AA233">
            <v>5.837101039594045</v>
          </cell>
          <cell r="AB233">
            <v>5.4973416207746002</v>
          </cell>
          <cell r="AC233">
            <v>5.1895971299258683</v>
          </cell>
          <cell r="AD233">
            <v>4.9159860334286289</v>
          </cell>
          <cell r="AE233">
            <v>4.6701149997612141</v>
          </cell>
          <cell r="AF233">
            <v>4.448343637308585</v>
          </cell>
          <cell r="AG233">
            <v>4.2477435343027441</v>
          </cell>
          <cell r="AH233">
            <v>4.0645732226093569</v>
          </cell>
          <cell r="AI233">
            <v>3.896161946450988</v>
          </cell>
          <cell r="AJ233">
            <v>3.7415322459272486</v>
          </cell>
          <cell r="AK233">
            <v>3.6002808693632748</v>
          </cell>
          <cell r="AL233">
            <v>3.4713035626855477</v>
          </cell>
          <cell r="AM233">
            <v>3.3525336263213878</v>
          </cell>
          <cell r="AN233">
            <v>3.2425499411525398</v>
          </cell>
          <cell r="AO233">
            <v>3.13481923109619</v>
          </cell>
          <cell r="AP233">
            <v>3.0342278088171879</v>
          </cell>
          <cell r="AQ233">
            <v>2.9401071853124994</v>
          </cell>
          <cell r="AR233">
            <v>2.8521954575146475</v>
          </cell>
          <cell r="AS233">
            <v>2.7702644434930677</v>
          </cell>
          <cell r="AT233">
            <v>2.6935028199143054</v>
          </cell>
          <cell r="AU233">
            <v>2.6211867442728529</v>
          </cell>
          <cell r="AV233">
            <v>2.5535420766166981</v>
          </cell>
          <cell r="AW233">
            <v>2.4896392178293936</v>
          </cell>
          <cell r="AX233">
            <v>2.4289168694656249</v>
          </cell>
          <cell r="AY233">
            <v>2.3714095717163075</v>
          </cell>
          <cell r="AZ233">
            <v>2.3166208833003905</v>
          </cell>
          <cell r="BA233">
            <v>2.263840450035937</v>
          </cell>
          <cell r="BB233">
            <v>2.2136879218518066</v>
          </cell>
          <cell r="BC233">
            <v>2.1657394847081037</v>
          </cell>
          <cell r="BD233">
            <v>2.1200932404244148</v>
          </cell>
          <cell r="BE233">
            <v>2.076363936219725</v>
          </cell>
          <cell r="BF233">
            <v>2.0344310120750002</v>
          </cell>
          <cell r="BG233">
            <v>1.9941838324467758</v>
          </cell>
          <cell r="BH233">
            <v>1.9557458422786635</v>
          </cell>
          <cell r="BI233">
            <v>1.9187902783710955</v>
          </cell>
          <cell r="BJ233">
            <v>1.8834483693238271</v>
          </cell>
          <cell r="BK233">
            <v>1.8494163748867192</v>
          </cell>
          <cell r="BL233">
            <v>1.8166214792742195</v>
          </cell>
        </row>
        <row r="234">
          <cell r="B234">
            <v>25</v>
          </cell>
          <cell r="C234" t="str">
            <v>ThreeForks</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row>
        <row r="235">
          <cell r="B235">
            <v>26</v>
          </cell>
          <cell r="C235" t="str">
            <v>CH4</v>
          </cell>
          <cell r="E235">
            <v>0</v>
          </cell>
          <cell r="F235">
            <v>0</v>
          </cell>
          <cell r="G235">
            <v>0</v>
          </cell>
          <cell r="H235">
            <v>0</v>
          </cell>
          <cell r="I235">
            <v>0</v>
          </cell>
          <cell r="J235">
            <v>0</v>
          </cell>
          <cell r="K235">
            <v>0</v>
          </cell>
          <cell r="L235">
            <v>31.065763253027349</v>
          </cell>
          <cell r="M235">
            <v>58.422180889160167</v>
          </cell>
          <cell r="N235">
            <v>114.18369000130372</v>
          </cell>
          <cell r="O235">
            <v>163.84759097560544</v>
          </cell>
          <cell r="P235">
            <v>208.77406433583988</v>
          </cell>
          <cell r="Q235">
            <v>218.40115064624999</v>
          </cell>
          <cell r="R235">
            <v>228.55972420048829</v>
          </cell>
          <cell r="S235">
            <v>238.8079579640625</v>
          </cell>
          <cell r="T235">
            <v>280.35362890259768</v>
          </cell>
          <cell r="U235">
            <v>317.6397937872656</v>
          </cell>
          <cell r="V235">
            <v>351.57776657021498</v>
          </cell>
          <cell r="W235">
            <v>382.62856857230719</v>
          </cell>
          <cell r="X235">
            <v>411.27291058337408</v>
          </cell>
          <cell r="Y235">
            <v>438.05575663582766</v>
          </cell>
          <cell r="Z235">
            <v>463.25397420370604</v>
          </cell>
          <cell r="AA235">
            <v>486.98279437040787</v>
          </cell>
          <cell r="AB235">
            <v>509.52014814977787</v>
          </cell>
          <cell r="AC235">
            <v>530.20147966719014</v>
          </cell>
          <cell r="AD235">
            <v>549.90611043040303</v>
          </cell>
          <cell r="AE235">
            <v>568.62195731773704</v>
          </cell>
          <cell r="AF235">
            <v>586.49946045729519</v>
          </cell>
          <cell r="AG235">
            <v>603.68577919482436</v>
          </cell>
          <cell r="AH235">
            <v>620.11896852597658</v>
          </cell>
          <cell r="AI235">
            <v>635.78407563004396</v>
          </cell>
          <cell r="AJ235">
            <v>650.87071882094995</v>
          </cell>
          <cell r="AK235">
            <v>665.65237038574253</v>
          </cell>
          <cell r="AL235">
            <v>680.26564500870143</v>
          </cell>
          <cell r="AM235">
            <v>694.61450760518949</v>
          </cell>
          <cell r="AN235">
            <v>708.66463369882342</v>
          </cell>
          <cell r="AO235">
            <v>781.66034953204849</v>
          </cell>
          <cell r="AP235">
            <v>786.03250927542899</v>
          </cell>
          <cell r="AQ235">
            <v>731.68151876015656</v>
          </cell>
          <cell r="AR235">
            <v>806.43667816364177</v>
          </cell>
          <cell r="AS235">
            <v>812.33426870806659</v>
          </cell>
          <cell r="AT235">
            <v>819.31597208154074</v>
          </cell>
          <cell r="AU235">
            <v>826.92023744408243</v>
          </cell>
          <cell r="AV235">
            <v>835.11870476978811</v>
          </cell>
          <cell r="AW235">
            <v>843.58858835729029</v>
          </cell>
          <cell r="AX235">
            <v>852.14419331475597</v>
          </cell>
          <cell r="AY235">
            <v>860.82191916046156</v>
          </cell>
          <cell r="AZ235">
            <v>869.48261567121131</v>
          </cell>
          <cell r="BA235">
            <v>877.89517135277367</v>
          </cell>
          <cell r="BB235">
            <v>886.33651838343428</v>
          </cell>
          <cell r="BC235">
            <v>894.69206641489745</v>
          </cell>
          <cell r="BD235">
            <v>903.05466463341816</v>
          </cell>
          <cell r="BE235">
            <v>911.31523872330331</v>
          </cell>
          <cell r="BF235">
            <v>919.46864139000024</v>
          </cell>
          <cell r="BG235">
            <v>927.51148874214141</v>
          </cell>
          <cell r="BH235">
            <v>935.54937842532706</v>
          </cell>
          <cell r="BI235">
            <v>943.47561814822291</v>
          </cell>
          <cell r="BJ235">
            <v>951.39947428652374</v>
          </cell>
          <cell r="BK235">
            <v>959.21359476591817</v>
          </cell>
          <cell r="BL235">
            <v>966.91870345192422</v>
          </cell>
        </row>
        <row r="236">
          <cell r="B236">
            <v>27</v>
          </cell>
          <cell r="C236" t="str">
            <v>CH4_Area</v>
          </cell>
          <cell r="E236">
            <v>0</v>
          </cell>
          <cell r="F236">
            <v>0</v>
          </cell>
          <cell r="G236">
            <v>0</v>
          </cell>
          <cell r="H236">
            <v>0</v>
          </cell>
          <cell r="I236">
            <v>0</v>
          </cell>
          <cell r="J236">
            <v>0</v>
          </cell>
          <cell r="K236">
            <v>0</v>
          </cell>
          <cell r="L236">
            <v>26.883833584350587</v>
          </cell>
          <cell r="M236">
            <v>50.5576565386963</v>
          </cell>
          <cell r="N236">
            <v>71.751894159979258</v>
          </cell>
          <cell r="O236">
            <v>90.962545114270029</v>
          </cell>
          <cell r="P236">
            <v>108.58147324848633</v>
          </cell>
          <cell r="Q236">
            <v>124.87952657636717</v>
          </cell>
          <cell r="R236">
            <v>139.95515633664547</v>
          </cell>
          <cell r="S236">
            <v>153.93488495449219</v>
          </cell>
          <cell r="T236">
            <v>166.87976603785401</v>
          </cell>
          <cell r="U236">
            <v>178.97386146503902</v>
          </cell>
          <cell r="V236">
            <v>190.33368187170407</v>
          </cell>
          <cell r="W236">
            <v>200.96232026283874</v>
          </cell>
          <cell r="X236">
            <v>210.95267463627317</v>
          </cell>
          <cell r="Y236">
            <v>220.47035546392823</v>
          </cell>
          <cell r="Z236">
            <v>229.56919521685182</v>
          </cell>
          <cell r="AA236">
            <v>238.2438502503754</v>
          </cell>
          <cell r="AB236">
            <v>246.58372007687987</v>
          </cell>
          <cell r="AC236">
            <v>254.23380922939458</v>
          </cell>
          <cell r="AD236">
            <v>261.59310680259711</v>
          </cell>
          <cell r="AE236">
            <v>268.63239347946171</v>
          </cell>
          <cell r="AF236">
            <v>275.40433742211917</v>
          </cell>
          <cell r="AG236">
            <v>281.96247225888067</v>
          </cell>
          <cell r="AH236">
            <v>288.26497227062987</v>
          </cell>
          <cell r="AI236">
            <v>294.29483622116084</v>
          </cell>
          <cell r="AJ236">
            <v>300.13138917633364</v>
          </cell>
          <cell r="AK236">
            <v>305.89273542810054</v>
          </cell>
          <cell r="AL236">
            <v>311.63402468990472</v>
          </cell>
          <cell r="AM236">
            <v>317.30467375064842</v>
          </cell>
          <cell r="AN236">
            <v>322.88376482221071</v>
          </cell>
          <cell r="AO236">
            <v>353.97390545215302</v>
          </cell>
          <cell r="AP236">
            <v>355.4020442977569</v>
          </cell>
          <cell r="AQ236">
            <v>331.4492860570312</v>
          </cell>
          <cell r="AR236">
            <v>363.38715691177373</v>
          </cell>
          <cell r="AS236">
            <v>365.55762063673552</v>
          </cell>
          <cell r="AT236">
            <v>368.2202201145401</v>
          </cell>
          <cell r="AU236">
            <v>371.17193295179442</v>
          </cell>
          <cell r="AV236">
            <v>374.40196422953795</v>
          </cell>
          <cell r="AW236">
            <v>377.76618979339139</v>
          </cell>
          <cell r="AX236">
            <v>381.18162979423823</v>
          </cell>
          <cell r="AY236">
            <v>384.66442699241634</v>
          </cell>
          <cell r="AZ236">
            <v>388.15201350065917</v>
          </cell>
          <cell r="BA236">
            <v>391.5408947378906</v>
          </cell>
          <cell r="BB236">
            <v>394.95424092474519</v>
          </cell>
          <cell r="BC236">
            <v>398.34041943153068</v>
          </cell>
          <cell r="BD236">
            <v>401.7402402660461</v>
          </cell>
          <cell r="BE236">
            <v>405.10462499093614</v>
          </cell>
          <cell r="BF236">
            <v>408.43082214140622</v>
          </cell>
          <cell r="BG236">
            <v>411.71688461692202</v>
          </cell>
          <cell r="BH236">
            <v>415.00923244569856</v>
          </cell>
          <cell r="BI236">
            <v>418.26007569484864</v>
          </cell>
          <cell r="BJ236">
            <v>421.51745013288581</v>
          </cell>
          <cell r="BK236">
            <v>424.73338370397954</v>
          </cell>
          <cell r="BL236">
            <v>427.90786675378428</v>
          </cell>
        </row>
        <row r="237">
          <cell r="C237" t="str">
            <v>Net NGL Revenue</v>
          </cell>
          <cell r="E237">
            <v>735</v>
          </cell>
          <cell r="F237">
            <v>687</v>
          </cell>
          <cell r="G237">
            <v>747</v>
          </cell>
          <cell r="H237">
            <v>567.73065930209714</v>
          </cell>
          <cell r="I237">
            <v>633.55290749098197</v>
          </cell>
          <cell r="J237">
            <v>516.33675252150283</v>
          </cell>
          <cell r="K237">
            <v>868.58903874734392</v>
          </cell>
          <cell r="L237">
            <v>2298.1048142354239</v>
          </cell>
          <cell r="M237">
            <v>2746.7561519362525</v>
          </cell>
          <cell r="N237">
            <v>2846.8390917433103</v>
          </cell>
          <cell r="O237">
            <v>3330.9887803118218</v>
          </cell>
          <cell r="P237">
            <v>3436.6466568556962</v>
          </cell>
          <cell r="Q237">
            <v>4471.2888196043559</v>
          </cell>
          <cell r="R237">
            <v>4949.9407877051144</v>
          </cell>
          <cell r="S237">
            <v>5540.12387042106</v>
          </cell>
          <cell r="T237">
            <v>6688.3755248077014</v>
          </cell>
          <cell r="U237">
            <v>7679.9983404014365</v>
          </cell>
          <cell r="V237">
            <v>8309.5399234090164</v>
          </cell>
          <cell r="W237">
            <v>8954.8853276794125</v>
          </cell>
          <cell r="X237">
            <v>10187.157563972884</v>
          </cell>
          <cell r="Y237">
            <v>10813.52554747656</v>
          </cell>
          <cell r="Z237">
            <v>11478.59452450233</v>
          </cell>
          <cell r="AA237">
            <v>12188.892319883114</v>
          </cell>
          <cell r="AB237">
            <v>13094.285021433099</v>
          </cell>
          <cell r="AC237">
            <v>13919.090802858895</v>
          </cell>
          <cell r="AD237">
            <v>14719.553824384016</v>
          </cell>
          <cell r="AE237">
            <v>15524.015743680751</v>
          </cell>
          <cell r="AF237">
            <v>16553.602002283969</v>
          </cell>
          <cell r="AG237">
            <v>17609.772900224511</v>
          </cell>
          <cell r="AH237">
            <v>18426.92205401614</v>
          </cell>
          <cell r="AI237">
            <v>19244.594515002929</v>
          </cell>
          <cell r="AJ237">
            <v>20048.073071578281</v>
          </cell>
          <cell r="AK237">
            <v>20703.484640446157</v>
          </cell>
          <cell r="AL237">
            <v>21389.379747988085</v>
          </cell>
          <cell r="AM237">
            <v>22429.894738515795</v>
          </cell>
          <cell r="AN237">
            <v>23408.865655223675</v>
          </cell>
          <cell r="AO237">
            <v>23646.668092937711</v>
          </cell>
          <cell r="AP237">
            <v>25657.078630626071</v>
          </cell>
          <cell r="AQ237">
            <v>25043.273161478937</v>
          </cell>
          <cell r="AR237">
            <v>26273.912338675666</v>
          </cell>
          <cell r="AS237">
            <v>27654.370914435949</v>
          </cell>
          <cell r="AT237">
            <v>30042.60913507955</v>
          </cell>
          <cell r="AU237">
            <v>30874.119598155394</v>
          </cell>
          <cell r="AV237">
            <v>32189.4192298618</v>
          </cell>
          <cell r="AW237">
            <v>33415.984567645828</v>
          </cell>
          <cell r="AX237">
            <v>34072.260375514496</v>
          </cell>
          <cell r="AY237">
            <v>35606.987213153952</v>
          </cell>
          <cell r="AZ237">
            <v>36077.204157946668</v>
          </cell>
          <cell r="BA237">
            <v>37389.850047008651</v>
          </cell>
          <cell r="BB237">
            <v>37908.083971810585</v>
          </cell>
          <cell r="BC237">
            <v>38474.892347903129</v>
          </cell>
          <cell r="BD237">
            <v>39027.856035815515</v>
          </cell>
          <cell r="BE237">
            <v>39634.732623109601</v>
          </cell>
          <cell r="BF237">
            <v>40268.852786504474</v>
          </cell>
          <cell r="BG237">
            <v>40819.036359347352</v>
          </cell>
          <cell r="BH237">
            <v>41352.959193864473</v>
          </cell>
          <cell r="BI237">
            <v>41882.443915978816</v>
          </cell>
          <cell r="BJ237">
            <v>42407.111286507374</v>
          </cell>
          <cell r="BK237">
            <v>42898.609690137127</v>
          </cell>
          <cell r="BL237">
            <v>43391.437711591403</v>
          </cell>
        </row>
        <row r="239">
          <cell r="C239" t="str">
            <v>Product Revenue</v>
          </cell>
        </row>
        <row r="240">
          <cell r="B240">
            <v>1</v>
          </cell>
          <cell r="C240" t="str">
            <v>RAM-PDP</v>
          </cell>
          <cell r="E240">
            <v>9139</v>
          </cell>
          <cell r="F240">
            <v>8450</v>
          </cell>
          <cell r="G240">
            <v>9245</v>
          </cell>
          <cell r="H240">
            <v>7811.5513940648561</v>
          </cell>
          <cell r="I240">
            <v>8109.9992019947176</v>
          </cell>
          <cell r="J240">
            <v>7042.217669302835</v>
          </cell>
          <cell r="K240">
            <v>6771.6381741968862</v>
          </cell>
          <cell r="L240">
            <v>6679.2080936593084</v>
          </cell>
          <cell r="M240">
            <v>6390.3222394701861</v>
          </cell>
          <cell r="N240">
            <v>6531.9749690662447</v>
          </cell>
          <cell r="O240">
            <v>6258.9842628936603</v>
          </cell>
          <cell r="P240">
            <v>6396.5477934648325</v>
          </cell>
          <cell r="Q240">
            <v>6473.0265846670281</v>
          </cell>
          <cell r="R240">
            <v>5773.0185878430793</v>
          </cell>
          <cell r="S240">
            <v>6323.7152178722399</v>
          </cell>
          <cell r="T240">
            <v>6070.9336630051157</v>
          </cell>
          <cell r="U240">
            <v>6221.8782658576556</v>
          </cell>
          <cell r="V240">
            <v>5975.1456266121841</v>
          </cell>
          <cell r="W240">
            <v>6124.2167469581627</v>
          </cell>
          <cell r="X240">
            <v>6062.7901412387519</v>
          </cell>
          <cell r="Y240">
            <v>5818.397559052858</v>
          </cell>
          <cell r="Z240">
            <v>5960.3157954387261</v>
          </cell>
          <cell r="AA240">
            <v>5722.1630441314355</v>
          </cell>
          <cell r="AB240">
            <v>5863.677965942803</v>
          </cell>
          <cell r="AC240">
            <v>5640.8457920104502</v>
          </cell>
          <cell r="AD240">
            <v>5056.4129333321835</v>
          </cell>
          <cell r="AE240">
            <v>5550.9020388238478</v>
          </cell>
          <cell r="AF240">
            <v>5313.6821392566526</v>
          </cell>
          <cell r="AG240">
            <v>5448.9590576937871</v>
          </cell>
          <cell r="AH240">
            <v>5235.5215382851256</v>
          </cell>
          <cell r="AI240">
            <v>5371.11221195289</v>
          </cell>
          <cell r="AJ240">
            <v>5332.9118254871946</v>
          </cell>
          <cell r="AK240">
            <v>5126.1313953514873</v>
          </cell>
          <cell r="AL240">
            <v>5262.6658384234934</v>
          </cell>
          <cell r="AM240">
            <v>5058.2947920077831</v>
          </cell>
          <cell r="AN240">
            <v>5190.5471019435699</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row>
        <row r="241">
          <cell r="B241">
            <v>2</v>
          </cell>
          <cell r="C241" t="str">
            <v>RAM-PDNP</v>
          </cell>
          <cell r="E241">
            <v>0</v>
          </cell>
          <cell r="F241">
            <v>0</v>
          </cell>
          <cell r="G241">
            <v>0</v>
          </cell>
          <cell r="H241">
            <v>114.73388673005314</v>
          </cell>
          <cell r="I241">
            <v>109.44895686745113</v>
          </cell>
          <cell r="J241">
            <v>102.09471698986339</v>
          </cell>
          <cell r="K241">
            <v>97.709186877128985</v>
          </cell>
          <cell r="L241">
            <v>483.13780771771167</v>
          </cell>
          <cell r="M241">
            <v>385.18089548356147</v>
          </cell>
          <cell r="N241">
            <v>355.62649160409848</v>
          </cell>
          <cell r="O241">
            <v>618.12516301514427</v>
          </cell>
          <cell r="P241">
            <v>542.87793728645943</v>
          </cell>
          <cell r="Q241">
            <v>528.04631079991384</v>
          </cell>
          <cell r="R241">
            <v>583.74599759605246</v>
          </cell>
          <cell r="S241">
            <v>609.58956498012492</v>
          </cell>
          <cell r="T241">
            <v>558.65009040583641</v>
          </cell>
          <cell r="U241">
            <v>833.7619655885826</v>
          </cell>
          <cell r="V241">
            <v>772.69016061762966</v>
          </cell>
          <cell r="W241">
            <v>766.07470739518135</v>
          </cell>
          <cell r="X241">
            <v>816.81787898688071</v>
          </cell>
          <cell r="Y241">
            <v>744.5054172198885</v>
          </cell>
          <cell r="Z241">
            <v>733.52029340268837</v>
          </cell>
          <cell r="AA241">
            <v>794.7928890794052</v>
          </cell>
          <cell r="AB241">
            <v>749.51831095558828</v>
          </cell>
          <cell r="AC241">
            <v>702.36777571014773</v>
          </cell>
          <cell r="AD241">
            <v>593.53915205729209</v>
          </cell>
          <cell r="AE241">
            <v>617.51137229742369</v>
          </cell>
          <cell r="AF241">
            <v>561.20355941107289</v>
          </cell>
          <cell r="AG241">
            <v>547.28403591184508</v>
          </cell>
          <cell r="AH241">
            <v>503.86282288708458</v>
          </cell>
          <cell r="AI241">
            <v>496.67123516453097</v>
          </cell>
          <cell r="AJ241">
            <v>474.60669652121192</v>
          </cell>
          <cell r="AK241">
            <v>432.24088109279148</v>
          </cell>
          <cell r="AL241">
            <v>488.9930334382388</v>
          </cell>
          <cell r="AM241">
            <v>556.25298756748612</v>
          </cell>
          <cell r="AN241">
            <v>562.56988051659869</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row>
        <row r="242">
          <cell r="B242">
            <v>3</v>
          </cell>
          <cell r="C242" t="str">
            <v>RAM-PUD</v>
          </cell>
          <cell r="E242">
            <v>0</v>
          </cell>
          <cell r="F242">
            <v>0</v>
          </cell>
          <cell r="G242">
            <v>0</v>
          </cell>
          <cell r="H242">
            <v>311.95790779525225</v>
          </cell>
          <cell r="I242">
            <v>684.57143476820454</v>
          </cell>
          <cell r="J242">
            <v>609.6466615973618</v>
          </cell>
          <cell r="K242">
            <v>558.46957094366007</v>
          </cell>
          <cell r="L242">
            <v>1274.3237800515653</v>
          </cell>
          <cell r="M242">
            <v>1091.3807851916431</v>
          </cell>
          <cell r="N242">
            <v>1038.5089903813396</v>
          </cell>
          <cell r="O242">
            <v>2251.3651700981341</v>
          </cell>
          <cell r="P242">
            <v>2031.9259985828423</v>
          </cell>
          <cell r="Q242">
            <v>1940.0640084739355</v>
          </cell>
          <cell r="R242">
            <v>1792.753757283883</v>
          </cell>
          <cell r="S242">
            <v>1879.7669982111322</v>
          </cell>
          <cell r="T242">
            <v>1735.3355943604201</v>
          </cell>
          <cell r="U242">
            <v>2569.7084513105833</v>
          </cell>
          <cell r="V242">
            <v>2312.0945813983126</v>
          </cell>
          <cell r="W242">
            <v>2260.0370597162791</v>
          </cell>
          <cell r="X242">
            <v>2837.6966768870907</v>
          </cell>
          <cell r="Y242">
            <v>2619.0925218508269</v>
          </cell>
          <cell r="Z242">
            <v>2565.263925149306</v>
          </cell>
          <cell r="AA242">
            <v>3065.3094146639896</v>
          </cell>
          <cell r="AB242">
            <v>2988.6069337977328</v>
          </cell>
          <cell r="AC242">
            <v>2834.7552685013216</v>
          </cell>
          <cell r="AD242">
            <v>2881.5596788814005</v>
          </cell>
          <cell r="AE242">
            <v>3061.5834825962615</v>
          </cell>
          <cell r="AF242">
            <v>2855.0253883602109</v>
          </cell>
          <cell r="AG242">
            <v>3318.3286827269385</v>
          </cell>
          <cell r="AH242">
            <v>3101.5136265624988</v>
          </cell>
          <cell r="AI242">
            <v>3114.7200881493063</v>
          </cell>
          <cell r="AJ242">
            <v>3564.3321400242776</v>
          </cell>
          <cell r="AK242">
            <v>3344.6405103562925</v>
          </cell>
          <cell r="AL242">
            <v>3384.5719719336189</v>
          </cell>
          <cell r="AM242">
            <v>3413.3092175742231</v>
          </cell>
          <cell r="AN242">
            <v>3433.2548283295846</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row>
        <row r="243">
          <cell r="B243">
            <v>4</v>
          </cell>
          <cell r="C243" t="str">
            <v>GEOI-PDP</v>
          </cell>
          <cell r="E243">
            <v>0</v>
          </cell>
          <cell r="F243">
            <v>0</v>
          </cell>
          <cell r="G243">
            <v>0</v>
          </cell>
          <cell r="H243">
            <v>0</v>
          </cell>
          <cell r="I243">
            <v>0</v>
          </cell>
          <cell r="J243">
            <v>0</v>
          </cell>
          <cell r="K243">
            <v>0</v>
          </cell>
          <cell r="L243">
            <v>12610.1550771</v>
          </cell>
          <cell r="M243">
            <v>12221.793435680001</v>
          </cell>
          <cell r="N243">
            <v>11887.385101009999</v>
          </cell>
          <cell r="O243">
            <v>11636.39584732</v>
          </cell>
          <cell r="P243">
            <v>11445.451090380002</v>
          </cell>
          <cell r="Q243">
            <v>11129.255033699999</v>
          </cell>
          <cell r="R243">
            <v>10867.579880699999</v>
          </cell>
          <cell r="S243">
            <v>10617.439359439999</v>
          </cell>
          <cell r="T243">
            <v>10376.10429694</v>
          </cell>
          <cell r="U243">
            <v>10153.57080951</v>
          </cell>
          <cell r="V243">
            <v>9952.0748604400014</v>
          </cell>
          <cell r="W243">
            <v>9758.3998239400007</v>
          </cell>
          <cell r="X243">
            <v>9566.3956077399998</v>
          </cell>
          <cell r="Y243">
            <v>9381.2398869600001</v>
          </cell>
          <cell r="Z243">
            <v>9219.7766189400008</v>
          </cell>
          <cell r="AA243">
            <v>9083.0662748400009</v>
          </cell>
          <cell r="AB243">
            <v>8991.0119890400001</v>
          </cell>
          <cell r="AC243">
            <v>8225.8386072816702</v>
          </cell>
          <cell r="AD243">
            <v>8199.5910950700018</v>
          </cell>
          <cell r="AE243">
            <v>8162.5776845500031</v>
          </cell>
          <cell r="AF243">
            <v>8100.2950681516695</v>
          </cell>
          <cell r="AG243">
            <v>8087.3073481216697</v>
          </cell>
          <cell r="AH243">
            <v>8078.8833305666694</v>
          </cell>
          <cell r="AI243">
            <v>8071.4751717650024</v>
          </cell>
          <cell r="AJ243">
            <v>8060.0799487766699</v>
          </cell>
          <cell r="AK243">
            <v>8045.8821817916696</v>
          </cell>
          <cell r="AL243">
            <v>8045.4391557066692</v>
          </cell>
          <cell r="AM243">
            <v>8062.976155936668</v>
          </cell>
          <cell r="AN243">
            <v>8108.3458157100022</v>
          </cell>
          <cell r="AO243">
            <v>7057.5280524933341</v>
          </cell>
          <cell r="AP243">
            <v>7035.1639599766677</v>
          </cell>
          <cell r="AQ243">
            <v>7003.5236795199999</v>
          </cell>
          <cell r="AR243">
            <v>6946.522690433334</v>
          </cell>
          <cell r="AS243">
            <v>6939.8786770683346</v>
          </cell>
          <cell r="AT243">
            <v>6937.4311214566678</v>
          </cell>
          <cell r="AU243">
            <v>6938.2053305883337</v>
          </cell>
          <cell r="AV243">
            <v>6936.4575483666686</v>
          </cell>
          <cell r="AW243">
            <v>6932.0352062966676</v>
          </cell>
          <cell r="AX243">
            <v>6935.6910641683353</v>
          </cell>
          <cell r="AY243">
            <v>6955.2641497833356</v>
          </cell>
          <cell r="AZ243">
            <v>6993.2598866733351</v>
          </cell>
          <cell r="BA243">
            <v>6240.616009824168</v>
          </cell>
          <cell r="BB243">
            <v>6229.8588478008351</v>
          </cell>
          <cell r="BC243">
            <v>6207.9724210358345</v>
          </cell>
          <cell r="BD243">
            <v>6164.4399427241669</v>
          </cell>
          <cell r="BE243">
            <v>6163.6482311333339</v>
          </cell>
          <cell r="BF243">
            <v>6165.0792263050025</v>
          </cell>
          <cell r="BG243">
            <v>6168.5393433058343</v>
          </cell>
          <cell r="BH243">
            <v>6169.1206312475015</v>
          </cell>
          <cell r="BI243">
            <v>6165.5243397225004</v>
          </cell>
          <cell r="BJ243">
            <v>6172.6993002216677</v>
          </cell>
          <cell r="BK243">
            <v>6187.0648841833345</v>
          </cell>
          <cell r="BL243">
            <v>6224.1062497033345</v>
          </cell>
        </row>
        <row r="244">
          <cell r="B244">
            <v>5</v>
          </cell>
          <cell r="C244" t="str">
            <v>GEOI-PDNP</v>
          </cell>
          <cell r="E244">
            <v>0</v>
          </cell>
          <cell r="F244">
            <v>0</v>
          </cell>
          <cell r="G244">
            <v>0</v>
          </cell>
          <cell r="H244">
            <v>0</v>
          </cell>
          <cell r="I244">
            <v>0</v>
          </cell>
          <cell r="J244">
            <v>0</v>
          </cell>
          <cell r="K244">
            <v>0</v>
          </cell>
          <cell r="L244">
            <v>305.49080000000004</v>
          </cell>
          <cell r="M244">
            <v>464.49236195999998</v>
          </cell>
          <cell r="N244">
            <v>597.69022057999996</v>
          </cell>
          <cell r="O244">
            <v>566.37017846000003</v>
          </cell>
          <cell r="P244">
            <v>716.98959935000005</v>
          </cell>
          <cell r="Q244">
            <v>678.43706349999991</v>
          </cell>
          <cell r="R244">
            <v>675.50973040000008</v>
          </cell>
          <cell r="S244">
            <v>836.58699732000014</v>
          </cell>
          <cell r="T244">
            <v>799.5242847400001</v>
          </cell>
          <cell r="U244">
            <v>1115.1063892099999</v>
          </cell>
          <cell r="V244">
            <v>1200.18954936</v>
          </cell>
          <cell r="W244">
            <v>1175.3043196399999</v>
          </cell>
          <cell r="X244">
            <v>1134.92426965</v>
          </cell>
          <cell r="Y244">
            <v>1081.0530435800001</v>
          </cell>
          <cell r="Z244">
            <v>1074.27886042</v>
          </cell>
          <cell r="AA244">
            <v>1144.3397843099999</v>
          </cell>
          <cell r="AB244">
            <v>1127.6024266800002</v>
          </cell>
          <cell r="AC244">
            <v>1204.3751818675</v>
          </cell>
          <cell r="AD244">
            <v>1199.3243532324998</v>
          </cell>
          <cell r="AE244">
            <v>1192.3910158958333</v>
          </cell>
          <cell r="AF244">
            <v>1181.5873876983333</v>
          </cell>
          <cell r="AG244">
            <v>1183.0348977341664</v>
          </cell>
          <cell r="AH244">
            <v>1173.7631733766666</v>
          </cell>
          <cell r="AI244">
            <v>1163.1507641574999</v>
          </cell>
          <cell r="AJ244">
            <v>1149.5402369925</v>
          </cell>
          <cell r="AK244">
            <v>1151.6773951533332</v>
          </cell>
          <cell r="AL244">
            <v>1157.7084011466666</v>
          </cell>
          <cell r="AM244">
            <v>1161.0840653716666</v>
          </cell>
          <cell r="AN244">
            <v>1169.2873633966667</v>
          </cell>
          <cell r="AO244">
            <v>1288.2722758199998</v>
          </cell>
          <cell r="AP244">
            <v>1287.3410755033333</v>
          </cell>
          <cell r="AQ244">
            <v>1277.9156371733329</v>
          </cell>
          <cell r="AR244">
            <v>1266.5632116833331</v>
          </cell>
          <cell r="AS244">
            <v>1274.0598770116665</v>
          </cell>
          <cell r="AT244">
            <v>1277.0757558883331</v>
          </cell>
          <cell r="AU244">
            <v>1281.1684957683331</v>
          </cell>
          <cell r="AV244">
            <v>1321.8870514</v>
          </cell>
          <cell r="AW244">
            <v>1322.8073888516662</v>
          </cell>
          <cell r="AX244">
            <v>1325.269901303333</v>
          </cell>
          <cell r="AY244">
            <v>1329.8361641749996</v>
          </cell>
          <cell r="AZ244">
            <v>1341.1204644049997</v>
          </cell>
          <cell r="BA244">
            <v>1437.736851627503</v>
          </cell>
          <cell r="BB244">
            <v>1436.2565872991697</v>
          </cell>
          <cell r="BC244">
            <v>1433.2871293875028</v>
          </cell>
          <cell r="BD244">
            <v>1423.943691252503</v>
          </cell>
          <cell r="BE244">
            <v>1429.7324185383359</v>
          </cell>
          <cell r="BF244">
            <v>1430.7061108600028</v>
          </cell>
          <cell r="BG244">
            <v>1432.0970882125032</v>
          </cell>
          <cell r="BH244">
            <v>1432.7751859541697</v>
          </cell>
          <cell r="BI244">
            <v>1432.2080989975029</v>
          </cell>
          <cell r="BJ244">
            <v>1436.3334054500031</v>
          </cell>
          <cell r="BK244">
            <v>1440.7077251283365</v>
          </cell>
          <cell r="BL244">
            <v>1448.8935151300032</v>
          </cell>
        </row>
        <row r="245">
          <cell r="B245">
            <v>6</v>
          </cell>
          <cell r="C245" t="str">
            <v>GEOI-PUD</v>
          </cell>
          <cell r="E245">
            <v>0</v>
          </cell>
          <cell r="F245">
            <v>0</v>
          </cell>
          <cell r="G245">
            <v>0</v>
          </cell>
          <cell r="H245">
            <v>0</v>
          </cell>
          <cell r="I245">
            <v>0</v>
          </cell>
          <cell r="J245">
            <v>0</v>
          </cell>
          <cell r="K245">
            <v>0</v>
          </cell>
          <cell r="L245">
            <v>797.73730769999997</v>
          </cell>
          <cell r="M245">
            <v>1245.4621050200001</v>
          </cell>
          <cell r="N245">
            <v>1895.2254491100002</v>
          </cell>
          <cell r="O245">
            <v>1951.1289180799997</v>
          </cell>
          <cell r="P245">
            <v>2950.9761106699993</v>
          </cell>
          <cell r="Q245">
            <v>3421.2864286499994</v>
          </cell>
          <cell r="R245">
            <v>3039.2790053099998</v>
          </cell>
          <cell r="S245">
            <v>2782.7584894200004</v>
          </cell>
          <cell r="T245">
            <v>3498.9416093199998</v>
          </cell>
          <cell r="U245">
            <v>3153.4819040999996</v>
          </cell>
          <cell r="V245">
            <v>3008.1122957500002</v>
          </cell>
          <cell r="W245">
            <v>2831.5861273599999</v>
          </cell>
          <cell r="X245">
            <v>3519.7702092200002</v>
          </cell>
          <cell r="Y245">
            <v>3280.0249178800004</v>
          </cell>
          <cell r="Z245">
            <v>3125.9986028799995</v>
          </cell>
          <cell r="AA245">
            <v>2920.0531869000001</v>
          </cell>
          <cell r="AB245">
            <v>2875.7951072999999</v>
          </cell>
          <cell r="AC245">
            <v>2883.4483651883324</v>
          </cell>
          <cell r="AD245">
            <v>2877.3119266983317</v>
          </cell>
          <cell r="AE245">
            <v>2860.6977419916657</v>
          </cell>
          <cell r="AF245">
            <v>2825.974654778332</v>
          </cell>
          <cell r="AG245">
            <v>2787.7900316599989</v>
          </cell>
          <cell r="AH245">
            <v>2796.0383606083319</v>
          </cell>
          <cell r="AI245">
            <v>2813.2178702049987</v>
          </cell>
          <cell r="AJ245">
            <v>2814.8843011533322</v>
          </cell>
          <cell r="AK245">
            <v>2816.6047316999993</v>
          </cell>
          <cell r="AL245">
            <v>2821.0480954883324</v>
          </cell>
          <cell r="AM245">
            <v>2839.4735242649986</v>
          </cell>
          <cell r="AN245">
            <v>2877.3243757533319</v>
          </cell>
          <cell r="AO245">
            <v>2193.4255247199976</v>
          </cell>
          <cell r="AP245">
            <v>2194.8715238833311</v>
          </cell>
          <cell r="AQ245">
            <v>2187.8535639816637</v>
          </cell>
          <cell r="AR245">
            <v>2165.0658440216644</v>
          </cell>
          <cell r="AS245">
            <v>2170.048639889164</v>
          </cell>
          <cell r="AT245">
            <v>2174.3133063941646</v>
          </cell>
          <cell r="AU245">
            <v>2182.8248283566641</v>
          </cell>
          <cell r="AV245">
            <v>2187.2003871749976</v>
          </cell>
          <cell r="AW245">
            <v>2189.8732195974976</v>
          </cell>
          <cell r="AX245">
            <v>2197.1051786883309</v>
          </cell>
          <cell r="AY245">
            <v>2211.3177808966643</v>
          </cell>
          <cell r="AZ245">
            <v>2239.1074269416645</v>
          </cell>
          <cell r="BA245">
            <v>1708.524180779164</v>
          </cell>
          <cell r="BB245">
            <v>1706.6275132624974</v>
          </cell>
          <cell r="BC245">
            <v>1700.8703034541641</v>
          </cell>
          <cell r="BD245">
            <v>1683.7726683791641</v>
          </cell>
          <cell r="BE245">
            <v>1686.2230323833307</v>
          </cell>
          <cell r="BF245">
            <v>1690.6641751166644</v>
          </cell>
          <cell r="BG245">
            <v>1694.9949009958309</v>
          </cell>
          <cell r="BH245">
            <v>1697.9032346458309</v>
          </cell>
          <cell r="BI245">
            <v>1699.1373761458308</v>
          </cell>
          <cell r="BJ245">
            <v>1704.6619141916642</v>
          </cell>
          <cell r="BK245">
            <v>1714.5558952333311</v>
          </cell>
          <cell r="BL245">
            <v>1733.8023736333309</v>
          </cell>
        </row>
        <row r="246">
          <cell r="B246">
            <v>7</v>
          </cell>
          <cell r="C246" t="str">
            <v>CH4-PDP</v>
          </cell>
          <cell r="E246">
            <v>0</v>
          </cell>
          <cell r="F246">
            <v>0</v>
          </cell>
          <cell r="G246">
            <v>0</v>
          </cell>
          <cell r="H246">
            <v>0</v>
          </cell>
          <cell r="I246">
            <v>0</v>
          </cell>
          <cell r="J246">
            <v>0</v>
          </cell>
          <cell r="K246">
            <v>3929.0784000000003</v>
          </cell>
          <cell r="L246">
            <v>3661.5844000000002</v>
          </cell>
          <cell r="M246">
            <v>3493.4274</v>
          </cell>
          <cell r="N246">
            <v>3402.7051999999994</v>
          </cell>
          <cell r="O246">
            <v>3311.7514000000006</v>
          </cell>
          <cell r="P246">
            <v>3220.8589999999999</v>
          </cell>
          <cell r="Q246">
            <v>3139.6561999999999</v>
          </cell>
          <cell r="R246">
            <v>3049.3477000000003</v>
          </cell>
          <cell r="S246">
            <v>2955.8929000000003</v>
          </cell>
          <cell r="T246">
            <v>2871.9268000000002</v>
          </cell>
          <cell r="U246">
            <v>2783.8604999999998</v>
          </cell>
          <cell r="V246">
            <v>2695.5484999999999</v>
          </cell>
          <cell r="W246">
            <v>2609.9283999999998</v>
          </cell>
          <cell r="X246">
            <v>2528.3453999999997</v>
          </cell>
          <cell r="Y246">
            <v>2447.7460000000001</v>
          </cell>
          <cell r="Z246">
            <v>2371.7771000000002</v>
          </cell>
          <cell r="AA246">
            <v>2302.4369999999999</v>
          </cell>
          <cell r="AB246">
            <v>2229.5178000000001</v>
          </cell>
          <cell r="AC246">
            <v>2157.9881999999998</v>
          </cell>
          <cell r="AD246">
            <v>2098.2813000000001</v>
          </cell>
          <cell r="AE246">
            <v>2035.1534999999999</v>
          </cell>
          <cell r="AF246">
            <v>1984.0118</v>
          </cell>
          <cell r="AG246">
            <v>1943.9797000000003</v>
          </cell>
          <cell r="AH246">
            <v>1900.9708000000001</v>
          </cell>
          <cell r="AI246">
            <v>1861.2729999999999</v>
          </cell>
          <cell r="AJ246">
            <v>1822.0715000000005</v>
          </cell>
          <cell r="AK246">
            <v>1800.9803999999997</v>
          </cell>
          <cell r="AL246">
            <v>1781.2588000000001</v>
          </cell>
          <cell r="AM246">
            <v>1759.1201999999998</v>
          </cell>
          <cell r="AN246">
            <v>1742.1392000000003</v>
          </cell>
          <cell r="AO246">
            <v>1729.8445999999997</v>
          </cell>
          <cell r="AP246">
            <v>1708.1548</v>
          </cell>
          <cell r="AQ246">
            <v>1686.3457999999998</v>
          </cell>
          <cell r="AR246">
            <v>1672.9406000000001</v>
          </cell>
          <cell r="AS246">
            <v>1652.9940000000001</v>
          </cell>
          <cell r="AT246">
            <v>1642.0776999999998</v>
          </cell>
          <cell r="AU246">
            <v>1619.4456</v>
          </cell>
          <cell r="AV246">
            <v>1601.124</v>
          </cell>
          <cell r="AW246">
            <v>1591.0292999999999</v>
          </cell>
          <cell r="AX246">
            <v>1572.7351999999998</v>
          </cell>
          <cell r="AY246">
            <v>1563.8876</v>
          </cell>
          <cell r="AZ246">
            <v>1546.9811999999999</v>
          </cell>
          <cell r="BA246">
            <v>1537.4423999999999</v>
          </cell>
          <cell r="BB246">
            <v>1519.0650000000001</v>
          </cell>
          <cell r="BC246">
            <v>1504.9231000000002</v>
          </cell>
          <cell r="BD246">
            <v>1485.2246</v>
          </cell>
          <cell r="BE246">
            <v>1475.8667999999998</v>
          </cell>
          <cell r="BF246">
            <v>1457.8236000000002</v>
          </cell>
          <cell r="BG246">
            <v>1448.2839999999999</v>
          </cell>
          <cell r="BH246">
            <v>1430.7540000000001</v>
          </cell>
          <cell r="BI246">
            <v>1421.1800999999998</v>
          </cell>
          <cell r="BJ246">
            <v>1403.6052</v>
          </cell>
          <cell r="BK246">
            <v>1395.2060000000001</v>
          </cell>
          <cell r="BL246">
            <v>1387.0960000000002</v>
          </cell>
        </row>
        <row r="247">
          <cell r="B247">
            <v>8</v>
          </cell>
          <cell r="C247" t="str">
            <v>CH4-PDNP</v>
          </cell>
          <cell r="E247">
            <v>0</v>
          </cell>
          <cell r="F247">
            <v>0</v>
          </cell>
          <cell r="G247">
            <v>0</v>
          </cell>
          <cell r="H247">
            <v>0</v>
          </cell>
          <cell r="I247">
            <v>0</v>
          </cell>
          <cell r="J247">
            <v>0</v>
          </cell>
          <cell r="K247">
            <v>1482.5607</v>
          </cell>
          <cell r="L247">
            <v>1266.7516000000001</v>
          </cell>
          <cell r="M247">
            <v>1089.9259999999999</v>
          </cell>
          <cell r="N247">
            <v>933.07069999999999</v>
          </cell>
          <cell r="O247">
            <v>797.37919999999997</v>
          </cell>
          <cell r="P247">
            <v>706.05270000000007</v>
          </cell>
          <cell r="Q247">
            <v>659.05920000000003</v>
          </cell>
          <cell r="R247">
            <v>641.79669999999999</v>
          </cell>
          <cell r="S247">
            <v>610.83530000000007</v>
          </cell>
          <cell r="T247">
            <v>592.1576</v>
          </cell>
          <cell r="U247">
            <v>564.24739999999997</v>
          </cell>
          <cell r="V247">
            <v>545.53330000000005</v>
          </cell>
          <cell r="W247">
            <v>522.60820000000001</v>
          </cell>
          <cell r="X247">
            <v>503.43239999999997</v>
          </cell>
          <cell r="Y247">
            <v>484.39379999999994</v>
          </cell>
          <cell r="Z247">
            <v>465.65100000000001</v>
          </cell>
          <cell r="AA247">
            <v>452.13499999999999</v>
          </cell>
          <cell r="AB247">
            <v>434.08799999999997</v>
          </cell>
          <cell r="AC247">
            <v>415.22720000000004</v>
          </cell>
          <cell r="AD247">
            <v>404.95029999999997</v>
          </cell>
          <cell r="AE247">
            <v>385.84399999999999</v>
          </cell>
          <cell r="AF247">
            <v>375.38899999999995</v>
          </cell>
          <cell r="AG247">
            <v>353.19799999999998</v>
          </cell>
          <cell r="AH247">
            <v>343.43520000000001</v>
          </cell>
          <cell r="AI247">
            <v>325.32030000000003</v>
          </cell>
          <cell r="AJ247">
            <v>315.62419999999997</v>
          </cell>
          <cell r="AK247">
            <v>306.06879999999995</v>
          </cell>
          <cell r="AL247">
            <v>296.7808</v>
          </cell>
          <cell r="AM247">
            <v>279.09660000000002</v>
          </cell>
          <cell r="AN247">
            <v>275.68340000000001</v>
          </cell>
          <cell r="AO247">
            <v>251.07359999999994</v>
          </cell>
          <cell r="AP247">
            <v>251.19939999999997</v>
          </cell>
          <cell r="AQ247">
            <v>250.91799999999992</v>
          </cell>
          <cell r="AR247">
            <v>250.81659999999999</v>
          </cell>
          <cell r="AS247">
            <v>243.02579999999995</v>
          </cell>
          <cell r="AT247">
            <v>243.39419999999998</v>
          </cell>
          <cell r="AU247">
            <v>243.78359999999998</v>
          </cell>
          <cell r="AV247">
            <v>244.17399999999998</v>
          </cell>
          <cell r="AW247">
            <v>244.56299999999996</v>
          </cell>
          <cell r="AX247">
            <v>236.8032</v>
          </cell>
          <cell r="AY247">
            <v>236.93539999999999</v>
          </cell>
          <cell r="AZ247">
            <v>237.54819999999998</v>
          </cell>
          <cell r="BA247">
            <v>235.81010000000006</v>
          </cell>
          <cell r="BB247">
            <v>235.91270000000003</v>
          </cell>
          <cell r="BC247">
            <v>227.81129999999999</v>
          </cell>
          <cell r="BD247">
            <v>227.66310000000001</v>
          </cell>
          <cell r="BE247">
            <v>227.83739999999997</v>
          </cell>
          <cell r="BF247">
            <v>228.03040000000004</v>
          </cell>
          <cell r="BG247">
            <v>227.88240000000002</v>
          </cell>
          <cell r="BH247">
            <v>228.06440000000003</v>
          </cell>
          <cell r="BI247">
            <v>220.06480000000002</v>
          </cell>
          <cell r="BJ247">
            <v>220.26920000000001</v>
          </cell>
          <cell r="BK247">
            <v>220.56480000000002</v>
          </cell>
          <cell r="BL247">
            <v>221.01400000000004</v>
          </cell>
        </row>
        <row r="248">
          <cell r="B248">
            <v>9</v>
          </cell>
          <cell r="C248" t="str">
            <v>Utica_BOG</v>
          </cell>
          <cell r="E248">
            <v>0</v>
          </cell>
          <cell r="F248">
            <v>0</v>
          </cell>
          <cell r="G248">
            <v>0</v>
          </cell>
          <cell r="H248">
            <v>0</v>
          </cell>
          <cell r="I248">
            <v>0</v>
          </cell>
          <cell r="J248">
            <v>0</v>
          </cell>
          <cell r="K248">
            <v>0</v>
          </cell>
          <cell r="L248">
            <v>0</v>
          </cell>
          <cell r="M248">
            <v>0</v>
          </cell>
          <cell r="N248">
            <v>0</v>
          </cell>
          <cell r="O248">
            <v>0</v>
          </cell>
          <cell r="P248">
            <v>0</v>
          </cell>
          <cell r="Q248">
            <v>0</v>
          </cell>
          <cell r="R248">
            <v>909.26386300466845</v>
          </cell>
          <cell r="S248">
            <v>1655.4059739922291</v>
          </cell>
          <cell r="T248">
            <v>1378.6804362937089</v>
          </cell>
          <cell r="U248">
            <v>2092.1448625800549</v>
          </cell>
          <cell r="V248">
            <v>2690.0869347021808</v>
          </cell>
          <cell r="W248">
            <v>3205.7295159591667</v>
          </cell>
          <cell r="X248">
            <v>3659.0852362733581</v>
          </cell>
          <cell r="Y248">
            <v>4065.4420463137558</v>
          </cell>
          <cell r="Z248">
            <v>4435.2787195341898</v>
          </cell>
          <cell r="AA248">
            <v>4775.6441021248256</v>
          </cell>
          <cell r="AB248">
            <v>5093.1685700018306</v>
          </cell>
          <cell r="AC248">
            <v>5378.8977851133459</v>
          </cell>
          <cell r="AD248">
            <v>5642.120553053096</v>
          </cell>
          <cell r="AE248">
            <v>5886.2928992240186</v>
          </cell>
          <cell r="AF248">
            <v>6112.4467240726344</v>
          </cell>
          <cell r="AG248">
            <v>6331.1151662599586</v>
          </cell>
          <cell r="AH248">
            <v>6537.8691704501662</v>
          </cell>
          <cell r="AI248">
            <v>6732.9166484851921</v>
          </cell>
          <cell r="AJ248">
            <v>6917.8557559179562</v>
          </cell>
          <cell r="AK248">
            <v>7096.1714651758512</v>
          </cell>
          <cell r="AL248">
            <v>7271.4434265836562</v>
          </cell>
          <cell r="AM248">
            <v>7443.9094144516757</v>
          </cell>
          <cell r="AN248">
            <v>7615.0586844879153</v>
          </cell>
          <cell r="AO248">
            <v>7764.0316532483912</v>
          </cell>
          <cell r="AP248">
            <v>7902.9512851564123</v>
          </cell>
          <cell r="AQ248">
            <v>8034.9912705489514</v>
          </cell>
          <cell r="AR248">
            <v>8158.7965299704374</v>
          </cell>
          <cell r="AS248">
            <v>8288.5080547936377</v>
          </cell>
          <cell r="AT248">
            <v>8416.0036379519206</v>
          </cell>
          <cell r="AU248">
            <v>8540.6704440558842</v>
          </cell>
          <cell r="AV248">
            <v>8663.659356339831</v>
          </cell>
          <cell r="AW248">
            <v>8783.2321180386371</v>
          </cell>
          <cell r="AX248">
            <v>8900.7927607234269</v>
          </cell>
          <cell r="AY248">
            <v>9881.2917676949855</v>
          </cell>
          <cell r="AZ248">
            <v>9845.3390279664018</v>
          </cell>
          <cell r="BA248">
            <v>9848.7749601442174</v>
          </cell>
          <cell r="BB248">
            <v>9873.3588910516137</v>
          </cell>
          <cell r="BC248">
            <v>9911.2043602203794</v>
          </cell>
          <cell r="BD248">
            <v>9954.6715645263066</v>
          </cell>
          <cell r="BE248">
            <v>10014.598910992303</v>
          </cell>
          <cell r="BF248">
            <v>10079.273656983256</v>
          </cell>
          <cell r="BG248">
            <v>10147.131793897359</v>
          </cell>
          <cell r="BH248">
            <v>10217.165921308559</v>
          </cell>
          <cell r="BI248">
            <v>10287.409267942554</v>
          </cell>
          <cell r="BJ248">
            <v>10361.082324282976</v>
          </cell>
          <cell r="BK248">
            <v>10437.889237780955</v>
          </cell>
          <cell r="BL248">
            <v>10519.659120917295</v>
          </cell>
        </row>
        <row r="249">
          <cell r="B249">
            <v>10</v>
          </cell>
          <cell r="C249" t="str">
            <v>Utica_BONCL</v>
          </cell>
          <cell r="E249">
            <v>0</v>
          </cell>
          <cell r="F249">
            <v>0</v>
          </cell>
          <cell r="G249">
            <v>0</v>
          </cell>
          <cell r="H249">
            <v>0</v>
          </cell>
          <cell r="I249">
            <v>0</v>
          </cell>
          <cell r="J249">
            <v>0</v>
          </cell>
          <cell r="K249">
            <v>0</v>
          </cell>
          <cell r="L249">
            <v>0</v>
          </cell>
          <cell r="M249">
            <v>0</v>
          </cell>
          <cell r="N249">
            <v>0</v>
          </cell>
          <cell r="O249">
            <v>907.44780011277123</v>
          </cell>
          <cell r="P249">
            <v>1657.7585682320214</v>
          </cell>
          <cell r="Q249">
            <v>1385.7796808410058</v>
          </cell>
          <cell r="R249">
            <v>2107.9183166461207</v>
          </cell>
          <cell r="S249">
            <v>2714.2991980104189</v>
          </cell>
          <cell r="T249">
            <v>3237.5404528862118</v>
          </cell>
          <cell r="U249">
            <v>3699.8324575199463</v>
          </cell>
          <cell r="V249">
            <v>4114.3821045701234</v>
          </cell>
          <cell r="W249">
            <v>4488.3369654431253</v>
          </cell>
          <cell r="X249">
            <v>4828.1646751695507</v>
          </cell>
          <cell r="Y249">
            <v>5141.6949757754965</v>
          </cell>
          <cell r="Z249">
            <v>5434.3071646147946</v>
          </cell>
          <cell r="AA249">
            <v>5709.3980264984775</v>
          </cell>
          <cell r="AB249">
            <v>5971.2584586401381</v>
          </cell>
          <cell r="AC249">
            <v>6206.9847934192239</v>
          </cell>
          <cell r="AD249">
            <v>6425.8559993095696</v>
          </cell>
          <cell r="AE249">
            <v>6630.5038532783965</v>
          </cell>
          <cell r="AF249">
            <v>6821.0683460067512</v>
          </cell>
          <cell r="AG249">
            <v>7008.4396982936341</v>
          </cell>
          <cell r="AH249">
            <v>7186.9275557910514</v>
          </cell>
          <cell r="AI249">
            <v>7356.2245309500286</v>
          </cell>
          <cell r="AJ249">
            <v>7517.6487075764617</v>
          </cell>
          <cell r="AK249">
            <v>7674.6140233353526</v>
          </cell>
          <cell r="AL249">
            <v>7830.6435499124491</v>
          </cell>
          <cell r="AM249">
            <v>7985.6807027952555</v>
          </cell>
          <cell r="AN249">
            <v>8141.0615773054296</v>
          </cell>
          <cell r="AO249">
            <v>8274.3305073695883</v>
          </cell>
          <cell r="AP249">
            <v>8398.3741618239801</v>
          </cell>
          <cell r="AQ249">
            <v>8516.4564518406405</v>
          </cell>
          <cell r="AR249">
            <v>8627.0355447979673</v>
          </cell>
          <cell r="AS249">
            <v>8744.9478860998624</v>
          </cell>
          <cell r="AT249">
            <v>8861.4792155481737</v>
          </cell>
          <cell r="AU249">
            <v>8975.8950801070987</v>
          </cell>
          <cell r="AV249">
            <v>9958.8092642852698</v>
          </cell>
          <cell r="AW249">
            <v>9912.2809187714229</v>
          </cell>
          <cell r="AX249">
            <v>9914.0750276050912</v>
          </cell>
          <cell r="AY249">
            <v>9945.9747863742832</v>
          </cell>
          <cell r="AZ249">
            <v>9998.5880195982536</v>
          </cell>
          <cell r="BA249">
            <v>10054.243029423327</v>
          </cell>
          <cell r="BB249">
            <v>10111.359927925418</v>
          </cell>
          <cell r="BC249">
            <v>10170.157011334788</v>
          </cell>
          <cell r="BD249">
            <v>10227.256800769419</v>
          </cell>
          <cell r="BE249">
            <v>10296.382391345333</v>
          </cell>
          <cell r="BF249">
            <v>10367.085180167202</v>
          </cell>
          <cell r="BG249">
            <v>10438.762794084683</v>
          </cell>
          <cell r="BH249">
            <v>10511.045570338933</v>
          </cell>
          <cell r="BI249">
            <v>10582.365674852783</v>
          </cell>
          <cell r="BJ249">
            <v>10656.354704540827</v>
          </cell>
          <cell r="BK249">
            <v>10732.934767671457</v>
          </cell>
          <cell r="BL249">
            <v>10814.149758289108</v>
          </cell>
        </row>
        <row r="250">
          <cell r="B250">
            <v>11</v>
          </cell>
          <cell r="C250" t="str">
            <v>Utica_BOR</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792.72153661869515</v>
          </cell>
          <cell r="AH250">
            <v>1439.5105068952732</v>
          </cell>
          <cell r="AI250">
            <v>1986.1098629924379</v>
          </cell>
          <cell r="AJ250">
            <v>2459.5498259955134</v>
          </cell>
          <cell r="AK250">
            <v>2878.1044885624174</v>
          </cell>
          <cell r="AL250">
            <v>3255.0540781541249</v>
          </cell>
          <cell r="AM250">
            <v>3599.0396400079812</v>
          </cell>
          <cell r="AN250">
            <v>3917.0036660653059</v>
          </cell>
          <cell r="AO250">
            <v>4202.3598757714699</v>
          </cell>
          <cell r="AP250">
            <v>4464.0514211248692</v>
          </cell>
          <cell r="AQ250">
            <v>4706.3264788881816</v>
          </cell>
          <cell r="AR250">
            <v>4930.427233570359</v>
          </cell>
          <cell r="AS250">
            <v>5146.7146984411447</v>
          </cell>
          <cell r="AT250">
            <v>5351.9395017471479</v>
          </cell>
          <cell r="AU250">
            <v>5546.9368918143573</v>
          </cell>
          <cell r="AV250">
            <v>5733.4645246890868</v>
          </cell>
          <cell r="AW250">
            <v>5911.2216623751874</v>
          </cell>
          <cell r="AX250">
            <v>6081.8441947025558</v>
          </cell>
          <cell r="AY250">
            <v>7019.1731544115864</v>
          </cell>
          <cell r="AZ250">
            <v>7814.3466582744904</v>
          </cell>
          <cell r="BA250">
            <v>8502.8284714616457</v>
          </cell>
          <cell r="BB250">
            <v>9111.3300470211307</v>
          </cell>
          <cell r="BC250">
            <v>9658.3685743845563</v>
          </cell>
          <cell r="BD250">
            <v>10153.381512352864</v>
          </cell>
          <cell r="BE250">
            <v>10619.440684513374</v>
          </cell>
          <cell r="BF250">
            <v>11053.530832773542</v>
          </cell>
          <cell r="BG250">
            <v>11460.326976050012</v>
          </cell>
          <cell r="BH250">
            <v>11843.574075264827</v>
          </cell>
          <cell r="BI250">
            <v>12204.779017807399</v>
          </cell>
          <cell r="BJ250">
            <v>12550.80885023273</v>
          </cell>
          <cell r="BK250">
            <v>12883.955308099006</v>
          </cell>
          <cell r="BL250">
            <v>13208.70767689031</v>
          </cell>
        </row>
        <row r="251">
          <cell r="B251">
            <v>12</v>
          </cell>
          <cell r="C251" t="str">
            <v>Utica_TG</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1409.2710237732185</v>
          </cell>
          <cell r="U251">
            <v>1104.5881547224249</v>
          </cell>
          <cell r="V251">
            <v>912.99230457001249</v>
          </cell>
          <cell r="W251">
            <v>780.12184217300091</v>
          </cell>
          <cell r="X251">
            <v>2094.2383536083175</v>
          </cell>
          <cell r="Y251">
            <v>3120.4321825682982</v>
          </cell>
          <cell r="Z251">
            <v>3975.7674985242393</v>
          </cell>
          <cell r="AA251">
            <v>4733.4619279113867</v>
          </cell>
          <cell r="AB251">
            <v>5438.3552193970081</v>
          </cell>
          <cell r="AC251">
            <v>6045.7643282113022</v>
          </cell>
          <cell r="AD251">
            <v>6550.7343420396328</v>
          </cell>
          <cell r="AE251">
            <v>6988.9163628836177</v>
          </cell>
          <cell r="AF251">
            <v>7342.870421484864</v>
          </cell>
          <cell r="AG251">
            <v>7738.1329787234308</v>
          </cell>
          <cell r="AH251">
            <v>8113.3074895962372</v>
          </cell>
          <cell r="AI251">
            <v>8468.2087279284369</v>
          </cell>
          <cell r="AJ251">
            <v>8792.8189223672216</v>
          </cell>
          <cell r="AK251">
            <v>9093.2523169627657</v>
          </cell>
          <cell r="AL251">
            <v>9399.5818878551108</v>
          </cell>
          <cell r="AM251">
            <v>9727.9491061886401</v>
          </cell>
          <cell r="AN251">
            <v>10105.198911621483</v>
          </cell>
          <cell r="AO251">
            <v>10404.25502018955</v>
          </cell>
          <cell r="AP251">
            <v>10618.798037605869</v>
          </cell>
          <cell r="AQ251">
            <v>10792.380284892526</v>
          </cell>
          <cell r="AR251">
            <v>10882.649960810659</v>
          </cell>
          <cell r="AS251">
            <v>12499.431060954186</v>
          </cell>
          <cell r="AT251">
            <v>13814.425478674593</v>
          </cell>
          <cell r="AU251">
            <v>14942.201941428119</v>
          </cell>
          <cell r="AV251">
            <v>15921.374413841746</v>
          </cell>
          <cell r="AW251">
            <v>16782.12416503852</v>
          </cell>
          <cell r="AX251">
            <v>17596.553434965164</v>
          </cell>
          <cell r="AY251">
            <v>18409.530955062539</v>
          </cell>
          <cell r="AZ251">
            <v>19285.277161834278</v>
          </cell>
          <cell r="BA251">
            <v>22885.816752606534</v>
          </cell>
          <cell r="BB251">
            <v>22807.348764972943</v>
          </cell>
          <cell r="BC251">
            <v>22857.326364382501</v>
          </cell>
          <cell r="BD251">
            <v>22849.874575626833</v>
          </cell>
          <cell r="BE251">
            <v>23160.470397208621</v>
          </cell>
          <cell r="BF251">
            <v>23509.004131451551</v>
          </cell>
          <cell r="BG251">
            <v>23881.236590277371</v>
          </cell>
          <cell r="BH251">
            <v>24239.005649757401</v>
          </cell>
          <cell r="BI251">
            <v>24573.54994158374</v>
          </cell>
          <cell r="BJ251">
            <v>24955.611945881647</v>
          </cell>
          <cell r="BK251">
            <v>25418.851547281913</v>
          </cell>
          <cell r="BL251">
            <v>26024.242697836729</v>
          </cell>
        </row>
        <row r="252">
          <cell r="B252">
            <v>13</v>
          </cell>
          <cell r="C252" t="str">
            <v>Utica_WGS</v>
          </cell>
          <cell r="E252">
            <v>0</v>
          </cell>
          <cell r="F252">
            <v>0</v>
          </cell>
          <cell r="G252">
            <v>0</v>
          </cell>
          <cell r="H252">
            <v>0</v>
          </cell>
          <cell r="I252">
            <v>0</v>
          </cell>
          <cell r="J252">
            <v>0</v>
          </cell>
          <cell r="K252">
            <v>0</v>
          </cell>
          <cell r="L252">
            <v>0</v>
          </cell>
          <cell r="M252">
            <v>0</v>
          </cell>
          <cell r="N252">
            <v>0</v>
          </cell>
          <cell r="O252">
            <v>0</v>
          </cell>
          <cell r="P252">
            <v>0</v>
          </cell>
          <cell r="Q252">
            <v>1313.7132529400374</v>
          </cell>
          <cell r="R252">
            <v>1031.3272750234669</v>
          </cell>
          <cell r="S252">
            <v>849.43149960854271</v>
          </cell>
          <cell r="T252">
            <v>723.21475732200156</v>
          </cell>
          <cell r="U252">
            <v>1947.6498069270533</v>
          </cell>
          <cell r="V252">
            <v>2916.6316657757611</v>
          </cell>
          <cell r="W252">
            <v>3723.7447371357557</v>
          </cell>
          <cell r="X252">
            <v>4406.9851008042751</v>
          </cell>
          <cell r="Y252">
            <v>5000.1750347833067</v>
          </cell>
          <cell r="Z252">
            <v>5547.8912350306691</v>
          </cell>
          <cell r="AA252">
            <v>6094.3226899651518</v>
          </cell>
          <cell r="AB252">
            <v>6663.8804941157669</v>
          </cell>
          <cell r="AC252">
            <v>7143.8922263808563</v>
          </cell>
          <cell r="AD252">
            <v>7507.8042421702494</v>
          </cell>
          <cell r="AE252">
            <v>7811.6262297313833</v>
          </cell>
          <cell r="AF252">
            <v>8016.6099251426385</v>
          </cell>
          <cell r="AG252">
            <v>8329.2504899172818</v>
          </cell>
          <cell r="AH252">
            <v>8637.3244313368141</v>
          </cell>
          <cell r="AI252">
            <v>8936.626154148038</v>
          </cell>
          <cell r="AJ252">
            <v>9206.2821300291853</v>
          </cell>
          <cell r="AK252">
            <v>9452.0563553142765</v>
          </cell>
          <cell r="AL252">
            <v>9719.5861860779223</v>
          </cell>
          <cell r="AM252">
            <v>11385.13050576525</v>
          </cell>
          <cell r="AN252">
            <v>12885.459685398893</v>
          </cell>
          <cell r="AO252">
            <v>14092.300554578411</v>
          </cell>
          <cell r="AP252">
            <v>15009.391949931296</v>
          </cell>
          <cell r="AQ252">
            <v>15748.700773023596</v>
          </cell>
          <cell r="AR252">
            <v>16227.425601762005</v>
          </cell>
          <cell r="AS252">
            <v>16937.765496911681</v>
          </cell>
          <cell r="AT252">
            <v>17617.036405760697</v>
          </cell>
          <cell r="AU252">
            <v>18274.049033846262</v>
          </cell>
          <cell r="AV252">
            <v>18871.897702737879</v>
          </cell>
          <cell r="AW252">
            <v>19409.894318176594</v>
          </cell>
          <cell r="AX252">
            <v>19980.686173913851</v>
          </cell>
          <cell r="AY252">
            <v>23357.08707693209</v>
          </cell>
          <cell r="AZ252">
            <v>23625.232163417102</v>
          </cell>
          <cell r="BA252">
            <v>23889.584609992246</v>
          </cell>
          <cell r="BB252">
            <v>23991.635244071564</v>
          </cell>
          <cell r="BC252">
            <v>24037.811722876781</v>
          </cell>
          <cell r="BD252">
            <v>23873.119679018393</v>
          </cell>
          <cell r="BE252">
            <v>24163.56315420369</v>
          </cell>
          <cell r="BF252">
            <v>24487.136982105934</v>
          </cell>
          <cell r="BG252">
            <v>24835.612860415898</v>
          </cell>
          <cell r="BH252">
            <v>25154.522646151261</v>
          </cell>
          <cell r="BI252">
            <v>25436.440424955297</v>
          </cell>
          <cell r="BJ252">
            <v>25794.537660606868</v>
          </cell>
          <cell r="BK252">
            <v>26284.527518451556</v>
          </cell>
          <cell r="BL252">
            <v>27002.321442926263</v>
          </cell>
        </row>
        <row r="253">
          <cell r="B253">
            <v>14</v>
          </cell>
          <cell r="C253" t="str">
            <v>Woodbine_EN</v>
          </cell>
          <cell r="E253">
            <v>0</v>
          </cell>
          <cell r="F253">
            <v>0</v>
          </cell>
          <cell r="G253">
            <v>0</v>
          </cell>
          <cell r="H253">
            <v>0</v>
          </cell>
          <cell r="I253">
            <v>0</v>
          </cell>
          <cell r="J253">
            <v>0</v>
          </cell>
          <cell r="K253">
            <v>0</v>
          </cell>
          <cell r="L253">
            <v>710.48537820210936</v>
          </cell>
          <cell r="M253">
            <v>1336.4565782530078</v>
          </cell>
          <cell r="N253">
            <v>1897.5381805158572</v>
          </cell>
          <cell r="O253">
            <v>2408.9551435452536</v>
          </cell>
          <cell r="P253">
            <v>3602.3600520241407</v>
          </cell>
          <cell r="Q253">
            <v>4672.4747712854987</v>
          </cell>
          <cell r="R253">
            <v>5638.5449330734673</v>
          </cell>
          <cell r="S253">
            <v>6518.4206394091852</v>
          </cell>
          <cell r="T253">
            <v>7323.5716499611035</v>
          </cell>
          <cell r="U253">
            <v>8069.9385750303727</v>
          </cell>
          <cell r="V253">
            <v>8765.300594797498</v>
          </cell>
          <cell r="W253">
            <v>9412.0183443922324</v>
          </cell>
          <cell r="X253">
            <v>10014.664689961452</v>
          </cell>
          <cell r="Y253">
            <v>9864.4911347221168</v>
          </cell>
          <cell r="Z253">
            <v>9780.8873410040142</v>
          </cell>
          <cell r="AA253">
            <v>9745.7704333899583</v>
          </cell>
          <cell r="AB253">
            <v>9749.4178367090335</v>
          </cell>
          <cell r="AC253">
            <v>9756.9763570464602</v>
          </cell>
          <cell r="AD253">
            <v>9774.6034162330816</v>
          </cell>
          <cell r="AE253">
            <v>9801.9648034018501</v>
          </cell>
          <cell r="AF253">
            <v>9833.5302978743548</v>
          </cell>
          <cell r="AG253">
            <v>9885.8338883211763</v>
          </cell>
          <cell r="AH253">
            <v>9944.6095883879843</v>
          </cell>
          <cell r="AI253">
            <v>10006.900095541667</v>
          </cell>
          <cell r="AJ253">
            <v>10071.897097703468</v>
          </cell>
          <cell r="AK253">
            <v>10142.362457945695</v>
          </cell>
          <cell r="AL253">
            <v>11624.535600885594</v>
          </cell>
          <cell r="AM253">
            <v>12937.350178802872</v>
          </cell>
          <cell r="AN253">
            <v>14127.779593597999</v>
          </cell>
          <cell r="AO253">
            <v>15180.555958857773</v>
          </cell>
          <cell r="AP253">
            <v>18227.823379883735</v>
          </cell>
          <cell r="AQ253">
            <v>16741.804053169311</v>
          </cell>
          <cell r="AR253">
            <v>16909.691811730485</v>
          </cell>
          <cell r="AS253">
            <v>17121.573409049139</v>
          </cell>
          <cell r="AT253">
            <v>18733.072014075264</v>
          </cell>
          <cell r="AU253">
            <v>18791.844513841515</v>
          </cell>
          <cell r="AV253">
            <v>18898.991716449178</v>
          </cell>
          <cell r="AW253">
            <v>19034.711595577624</v>
          </cell>
          <cell r="AX253">
            <v>19193.825190451425</v>
          </cell>
          <cell r="AY253">
            <v>19375.094035785132</v>
          </cell>
          <cell r="AZ253">
            <v>19578.064950651129</v>
          </cell>
          <cell r="BA253">
            <v>19770.02217626118</v>
          </cell>
          <cell r="BB253">
            <v>19950.986906107228</v>
          </cell>
          <cell r="BC253">
            <v>20126.958347444081</v>
          </cell>
          <cell r="BD253">
            <v>20290.620577521626</v>
          </cell>
          <cell r="BE253">
            <v>20482.234406146039</v>
          </cell>
          <cell r="BF253">
            <v>20674.796853849461</v>
          </cell>
          <cell r="BG253">
            <v>20867.601246087408</v>
          </cell>
          <cell r="BH253">
            <v>21059.258636126251</v>
          </cell>
          <cell r="BI253">
            <v>21246.982199347352</v>
          </cell>
          <cell r="BJ253">
            <v>21440.057266583019</v>
          </cell>
          <cell r="BK253">
            <v>21639.638356023657</v>
          </cell>
          <cell r="BL253">
            <v>21851.631107295307</v>
          </cell>
        </row>
        <row r="254">
          <cell r="B254">
            <v>15</v>
          </cell>
          <cell r="C254" t="str">
            <v>Woodbine_AMI</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717.98020061385944</v>
          </cell>
          <cell r="AA254">
            <v>1344.1514262445896</v>
          </cell>
          <cell r="AB254">
            <v>1901.8416191312988</v>
          </cell>
          <cell r="AC254">
            <v>2400.4159383654487</v>
          </cell>
          <cell r="AD254">
            <v>2851.0823565280898</v>
          </cell>
          <cell r="AE254">
            <v>3262.0926949783584</v>
          </cell>
          <cell r="AF254">
            <v>4347.4387896245735</v>
          </cell>
          <cell r="AG254">
            <v>5317.2947000183603</v>
          </cell>
          <cell r="AH254">
            <v>6193.2726141523117</v>
          </cell>
          <cell r="AI254">
            <v>6992.1896232637482</v>
          </cell>
          <cell r="AJ254">
            <v>7726.9791771742666</v>
          </cell>
          <cell r="AK254">
            <v>8410.2707571839273</v>
          </cell>
          <cell r="AL254">
            <v>8353.0922647474654</v>
          </cell>
          <cell r="AM254">
            <v>8352.3878563244452</v>
          </cell>
          <cell r="AN254">
            <v>8392.9513622677714</v>
          </cell>
          <cell r="AO254">
            <v>8438.7265128867311</v>
          </cell>
          <cell r="AP254">
            <v>8494.7705226126254</v>
          </cell>
          <cell r="AQ254">
            <v>8560.4360653781241</v>
          </cell>
          <cell r="AR254">
            <v>10018.182116619097</v>
          </cell>
          <cell r="AS254">
            <v>11317.229302224696</v>
          </cell>
          <cell r="AT254">
            <v>12487.311969096596</v>
          </cell>
          <cell r="AU254">
            <v>13555.199062339361</v>
          </cell>
          <cell r="AV254">
            <v>14541.166457643685</v>
          </cell>
          <cell r="AW254">
            <v>15456.469922872464</v>
          </cell>
          <cell r="AX254">
            <v>17006.045649649332</v>
          </cell>
          <cell r="AY254">
            <v>18425.369569909231</v>
          </cell>
          <cell r="AZ254">
            <v>19747.294884231495</v>
          </cell>
          <cell r="BA254">
            <v>20961.511623936134</v>
          </cell>
          <cell r="BB254">
            <v>22082.046970722051</v>
          </cell>
          <cell r="BC254">
            <v>23126.623060511181</v>
          </cell>
          <cell r="BD254">
            <v>24095.817901856321</v>
          </cell>
          <cell r="BE254">
            <v>25045.58120957658</v>
          </cell>
          <cell r="BF254">
            <v>28699.643377301811</v>
          </cell>
          <cell r="BG254">
            <v>29218.29044367652</v>
          </cell>
          <cell r="BH254">
            <v>29783.166212886797</v>
          </cell>
          <cell r="BI254">
            <v>30367.096899689168</v>
          </cell>
          <cell r="BJ254">
            <v>30970.249993903039</v>
          </cell>
          <cell r="BK254">
            <v>31586.876912206902</v>
          </cell>
          <cell r="BL254">
            <v>32221.354079058739</v>
          </cell>
        </row>
        <row r="255">
          <cell r="B255">
            <v>16</v>
          </cell>
          <cell r="C255" t="str">
            <v>Wilcox</v>
          </cell>
          <cell r="E255">
            <v>0</v>
          </cell>
          <cell r="F255">
            <v>0</v>
          </cell>
          <cell r="G255">
            <v>0</v>
          </cell>
          <cell r="H255">
            <v>0</v>
          </cell>
          <cell r="I255">
            <v>0</v>
          </cell>
          <cell r="J255">
            <v>0</v>
          </cell>
          <cell r="K255">
            <v>0</v>
          </cell>
          <cell r="L255">
            <v>0</v>
          </cell>
          <cell r="M255">
            <v>0</v>
          </cell>
          <cell r="N255">
            <v>0</v>
          </cell>
          <cell r="O255">
            <v>903.90446438748802</v>
          </cell>
          <cell r="P255">
            <v>1662.2586818380905</v>
          </cell>
          <cell r="Q255">
            <v>2312.864899576155</v>
          </cell>
          <cell r="R255">
            <v>2875.2581881446349</v>
          </cell>
          <cell r="S255">
            <v>3370.0533873420609</v>
          </cell>
          <cell r="T255">
            <v>3811.7302468359035</v>
          </cell>
          <cell r="U255">
            <v>4217.1055144727297</v>
          </cell>
          <cell r="V255">
            <v>4590.3274474091468</v>
          </cell>
          <cell r="W255">
            <v>4933.347518061043</v>
          </cell>
          <cell r="X255">
            <v>5246.4422699636598</v>
          </cell>
          <cell r="Y255">
            <v>5536.8833272136062</v>
          </cell>
          <cell r="Z255">
            <v>5815.7186547829615</v>
          </cell>
          <cell r="AA255">
            <v>6093.1217038621526</v>
          </cell>
          <cell r="AB255">
            <v>6374.9045699659646</v>
          </cell>
          <cell r="AC255">
            <v>6621.0419003558845</v>
          </cell>
          <cell r="AD255">
            <v>6830.7876196029838</v>
          </cell>
          <cell r="AE255">
            <v>7020.296863774779</v>
          </cell>
          <cell r="AF255">
            <v>8090.8699925684496</v>
          </cell>
          <cell r="AG255">
            <v>9022.4879286503347</v>
          </cell>
          <cell r="AH255">
            <v>9836.3003648091799</v>
          </cell>
          <cell r="AI255">
            <v>10561.326534315873</v>
          </cell>
          <cell r="AJ255">
            <v>11210.730232254271</v>
          </cell>
          <cell r="AK255">
            <v>11801.926211625003</v>
          </cell>
          <cell r="AL255">
            <v>12363.429856896448</v>
          </cell>
          <cell r="AM255">
            <v>12911.6825045354</v>
          </cell>
          <cell r="AN255">
            <v>13469.130861577465</v>
          </cell>
          <cell r="AO255">
            <v>13947.06879663544</v>
          </cell>
          <cell r="AP255">
            <v>14351.588702600919</v>
          </cell>
          <cell r="AQ255">
            <v>14713.080955552403</v>
          </cell>
          <cell r="AR255">
            <v>15905.606918559841</v>
          </cell>
          <cell r="AS255">
            <v>17006.678685785788</v>
          </cell>
          <cell r="AT255">
            <v>17988.501061781379</v>
          </cell>
          <cell r="AU255">
            <v>18882.35724229474</v>
          </cell>
          <cell r="AV255">
            <v>19697.470512818105</v>
          </cell>
          <cell r="AW255">
            <v>23138.850269856172</v>
          </cell>
          <cell r="AX255">
            <v>23370.181072389259</v>
          </cell>
          <cell r="AY255">
            <v>23752.130271319067</v>
          </cell>
          <cell r="AZ255">
            <v>24256.579331721117</v>
          </cell>
          <cell r="BA255">
            <v>24718.666079035029</v>
          </cell>
          <cell r="BB255">
            <v>25105.540116548887</v>
          </cell>
          <cell r="BC255">
            <v>25456.872620207123</v>
          </cell>
          <cell r="BD255">
            <v>25724.02467321487</v>
          </cell>
          <cell r="BE255">
            <v>26135.284497522356</v>
          </cell>
          <cell r="BF255">
            <v>26548.004688694346</v>
          </cell>
          <cell r="BG255">
            <v>26960.127334313227</v>
          </cell>
          <cell r="BH255">
            <v>27355.128588178828</v>
          </cell>
          <cell r="BI255">
            <v>27729.059218768878</v>
          </cell>
          <cell r="BJ255">
            <v>28123.669755828152</v>
          </cell>
          <cell r="BK255">
            <v>28557.269284283939</v>
          </cell>
          <cell r="BL255">
            <v>29064.17441287437</v>
          </cell>
        </row>
        <row r="256">
          <cell r="B256">
            <v>17</v>
          </cell>
          <cell r="C256" t="str">
            <v>Mississippian</v>
          </cell>
          <cell r="E256">
            <v>0</v>
          </cell>
          <cell r="F256">
            <v>0</v>
          </cell>
          <cell r="G256">
            <v>0</v>
          </cell>
          <cell r="H256">
            <v>0</v>
          </cell>
          <cell r="I256">
            <v>0</v>
          </cell>
          <cell r="J256">
            <v>0</v>
          </cell>
          <cell r="K256">
            <v>455.61374356367196</v>
          </cell>
          <cell r="L256">
            <v>824.78302191779289</v>
          </cell>
          <cell r="M256">
            <v>1137.2322996362559</v>
          </cell>
          <cell r="N256">
            <v>1409.503716129318</v>
          </cell>
          <cell r="O256">
            <v>1655.3859999423048</v>
          </cell>
          <cell r="P256">
            <v>1881.3816084862301</v>
          </cell>
          <cell r="Q256">
            <v>2084.7204760932809</v>
          </cell>
          <cell r="R256">
            <v>2265.8919044503118</v>
          </cell>
          <cell r="S256">
            <v>2429.8993229735624</v>
          </cell>
          <cell r="T256">
            <v>3050.1272592260193</v>
          </cell>
          <cell r="U256">
            <v>3567.6530772679571</v>
          </cell>
          <cell r="V256">
            <v>4014.8056609005334</v>
          </cell>
          <cell r="W256">
            <v>4407.9185998822659</v>
          </cell>
          <cell r="X256">
            <v>4756.8854361045069</v>
          </cell>
          <cell r="Y256">
            <v>5073.0987126385135</v>
          </cell>
          <cell r="Z256">
            <v>5367.2332918833235</v>
          </cell>
          <cell r="AA256">
            <v>5647.7648238623406</v>
          </cell>
          <cell r="AB256">
            <v>5920.9855797350665</v>
          </cell>
          <cell r="AC256">
            <v>6160.9858836159929</v>
          </cell>
          <cell r="AD256">
            <v>6372.6119234391863</v>
          </cell>
          <cell r="AE256">
            <v>6565.6461595685641</v>
          </cell>
          <cell r="AF256">
            <v>7198.3484271217976</v>
          </cell>
          <cell r="AG256">
            <v>7749.3179344509381</v>
          </cell>
          <cell r="AH256">
            <v>8231.6741860614238</v>
          </cell>
          <cell r="AI256">
            <v>8662.1983963517323</v>
          </cell>
          <cell r="AJ256">
            <v>9049.8591376724671</v>
          </cell>
          <cell r="AK256">
            <v>9405.9799324143405</v>
          </cell>
          <cell r="AL256">
            <v>9746.1108815815351</v>
          </cell>
          <cell r="AM256">
            <v>10077.808698159639</v>
          </cell>
          <cell r="AN256">
            <v>10411.741831933476</v>
          </cell>
          <cell r="AO256">
            <v>10696.153378685447</v>
          </cell>
          <cell r="AP256">
            <v>12318.011190726138</v>
          </cell>
          <cell r="AQ256">
            <v>10895.183663649046</v>
          </cell>
          <cell r="AR256">
            <v>11179.012950153328</v>
          </cell>
          <cell r="AS256">
            <v>11454.517179533896</v>
          </cell>
          <cell r="AT256">
            <v>13065.539412224303</v>
          </cell>
          <cell r="AU256">
            <v>13030.159128636733</v>
          </cell>
          <cell r="AV256">
            <v>13073.211374300758</v>
          </cell>
          <cell r="AW256">
            <v>13153.716000110595</v>
          </cell>
          <cell r="AX256">
            <v>13264.528529240672</v>
          </cell>
          <cell r="AY256">
            <v>13403.027159343259</v>
          </cell>
          <cell r="AZ256">
            <v>13573.309319718235</v>
          </cell>
          <cell r="BA256">
            <v>13721.953952322043</v>
          </cell>
          <cell r="BB256">
            <v>13843.192758654839</v>
          </cell>
          <cell r="BC256">
            <v>13952.189450897398</v>
          </cell>
          <cell r="BD256">
            <v>14033.895250345166</v>
          </cell>
          <cell r="BE256">
            <v>14166.617446667835</v>
          </cell>
          <cell r="BF256">
            <v>14300.945130230721</v>
          </cell>
          <cell r="BG256">
            <v>14436.152886745165</v>
          </cell>
          <cell r="BH256">
            <v>14567.37509983935</v>
          </cell>
          <cell r="BI256">
            <v>14692.51090051031</v>
          </cell>
          <cell r="BJ256">
            <v>14826.268542435246</v>
          </cell>
          <cell r="BK256">
            <v>14973.750187427242</v>
          </cell>
          <cell r="BL256">
            <v>15142.125519344147</v>
          </cell>
        </row>
        <row r="257">
          <cell r="B257">
            <v>18</v>
          </cell>
          <cell r="C257" t="str">
            <v>LRSP1</v>
          </cell>
          <cell r="E257">
            <v>0</v>
          </cell>
          <cell r="F257">
            <v>0</v>
          </cell>
          <cell r="G257">
            <v>0</v>
          </cell>
          <cell r="H257">
            <v>0</v>
          </cell>
          <cell r="I257">
            <v>0</v>
          </cell>
          <cell r="J257">
            <v>0</v>
          </cell>
          <cell r="K257">
            <v>0</v>
          </cell>
          <cell r="L257">
            <v>1344.848342181976</v>
          </cell>
          <cell r="M257">
            <v>2450.5365332076863</v>
          </cell>
          <cell r="N257">
            <v>1989.2659050009368</v>
          </cell>
          <cell r="O257">
            <v>1700.0507230148899</v>
          </cell>
          <cell r="P257">
            <v>1535.5180982044446</v>
          </cell>
          <cell r="Q257">
            <v>2814.2289117274831</v>
          </cell>
          <cell r="R257">
            <v>3863.0012840857617</v>
          </cell>
          <cell r="S257">
            <v>4689.3438911637995</v>
          </cell>
          <cell r="T257">
            <v>5415.1452566410535</v>
          </cell>
          <cell r="U257">
            <v>6090.575772155571</v>
          </cell>
          <cell r="V257">
            <v>6630.0812120424525</v>
          </cell>
          <cell r="W257">
            <v>7178.1196315503948</v>
          </cell>
          <cell r="X257">
            <v>7672.6555715359045</v>
          </cell>
          <cell r="Y257">
            <v>8108.6397699959934</v>
          </cell>
          <cell r="Z257">
            <v>8543.2116546190773</v>
          </cell>
          <cell r="AA257">
            <v>8978.322621482379</v>
          </cell>
          <cell r="AB257">
            <v>11040.83480936776</v>
          </cell>
          <cell r="AC257">
            <v>12701.850530448999</v>
          </cell>
          <cell r="AD257">
            <v>13975.714814339439</v>
          </cell>
          <cell r="AE257">
            <v>15039.939101287437</v>
          </cell>
          <cell r="AF257">
            <v>15838.849234604631</v>
          </cell>
          <cell r="AG257">
            <v>16763.448178610401</v>
          </cell>
          <cell r="AH257">
            <v>17615.996716083966</v>
          </cell>
          <cell r="AI257">
            <v>18433.572573038025</v>
          </cell>
          <cell r="AJ257">
            <v>19190.595025766943</v>
          </cell>
          <cell r="AK257">
            <v>19870.078999880287</v>
          </cell>
          <cell r="AL257">
            <v>20535.458858317281</v>
          </cell>
          <cell r="AM257">
            <v>21299.715530075791</v>
          </cell>
          <cell r="AN257">
            <v>22249.262187267741</v>
          </cell>
          <cell r="AO257">
            <v>22967.410200204286</v>
          </cell>
          <cell r="AP257">
            <v>26485.955279691749</v>
          </cell>
          <cell r="AQ257">
            <v>23179.222927025912</v>
          </cell>
          <cell r="AR257">
            <v>23350.852331131733</v>
          </cell>
          <cell r="AS257">
            <v>24091.454529388782</v>
          </cell>
          <cell r="AT257">
            <v>27562.417820960582</v>
          </cell>
          <cell r="AU257">
            <v>27505.554232088973</v>
          </cell>
          <cell r="AV257">
            <v>27604.50390481608</v>
          </cell>
          <cell r="AW257">
            <v>27733.005778877781</v>
          </cell>
          <cell r="AX257">
            <v>28060.345451971581</v>
          </cell>
          <cell r="AY257">
            <v>28420.867282319847</v>
          </cell>
          <cell r="AZ257">
            <v>29102.543606707481</v>
          </cell>
          <cell r="BA257">
            <v>29728.605883892684</v>
          </cell>
          <cell r="BB257">
            <v>29842.446519350866</v>
          </cell>
          <cell r="BC257">
            <v>29958.697650566235</v>
          </cell>
          <cell r="BD257">
            <v>29616.865797697763</v>
          </cell>
          <cell r="BE257">
            <v>30054.778060860823</v>
          </cell>
          <cell r="BF257">
            <v>30331.304101330494</v>
          </cell>
          <cell r="BG257">
            <v>30690.990196196377</v>
          </cell>
          <cell r="BH257">
            <v>31027.298777833326</v>
          </cell>
          <cell r="BI257">
            <v>31287.142184384895</v>
          </cell>
          <cell r="BJ257">
            <v>31668.668216631886</v>
          </cell>
          <cell r="BK257">
            <v>32140.07310047367</v>
          </cell>
          <cell r="BL257">
            <v>32893.633040534405</v>
          </cell>
        </row>
        <row r="258">
          <cell r="B258">
            <v>19</v>
          </cell>
          <cell r="C258" t="str">
            <v>LRSP2</v>
          </cell>
          <cell r="E258">
            <v>0</v>
          </cell>
          <cell r="F258">
            <v>0</v>
          </cell>
          <cell r="G258">
            <v>0</v>
          </cell>
          <cell r="H258">
            <v>0</v>
          </cell>
          <cell r="I258">
            <v>0</v>
          </cell>
          <cell r="J258">
            <v>0</v>
          </cell>
          <cell r="K258">
            <v>929.04175406015634</v>
          </cell>
          <cell r="L258">
            <v>1700.6151335378906</v>
          </cell>
          <cell r="M258">
            <v>1424.9058663525589</v>
          </cell>
          <cell r="N258">
            <v>1232.1827000640235</v>
          </cell>
          <cell r="O258">
            <v>1095.1151452511717</v>
          </cell>
          <cell r="P258">
            <v>992.08259612988275</v>
          </cell>
          <cell r="Q258">
            <v>904.62071013140599</v>
          </cell>
          <cell r="R258">
            <v>1806.9649963653517</v>
          </cell>
          <cell r="S258">
            <v>2543.000906485313</v>
          </cell>
          <cell r="T258">
            <v>3165.0467030196105</v>
          </cell>
          <cell r="U258">
            <v>3712.0987344686723</v>
          </cell>
          <cell r="V258">
            <v>4200.5160956540039</v>
          </cell>
          <cell r="W258">
            <v>4639.3512273881697</v>
          </cell>
          <cell r="X258">
            <v>5032.1604099630913</v>
          </cell>
          <cell r="Y258">
            <v>5390.1171803752304</v>
          </cell>
          <cell r="Z258">
            <v>5729.9676952732325</v>
          </cell>
          <cell r="AA258">
            <v>6067.5703359538184</v>
          </cell>
          <cell r="AB258">
            <v>6411.844270705591</v>
          </cell>
          <cell r="AC258">
            <v>6708.8603130992433</v>
          </cell>
          <cell r="AD258">
            <v>6954.5630761895081</v>
          </cell>
          <cell r="AE258">
            <v>7172.302365214673</v>
          </cell>
          <cell r="AF258">
            <v>8318.893852802521</v>
          </cell>
          <cell r="AG258">
            <v>9328.9077917254181</v>
          </cell>
          <cell r="AH258">
            <v>10213.5184753921</v>
          </cell>
          <cell r="AI258">
            <v>11003.300058103052</v>
          </cell>
          <cell r="AJ258">
            <v>11708.93888205718</v>
          </cell>
          <cell r="AK258">
            <v>12349.44396579346</v>
          </cell>
          <cell r="AL258">
            <v>12962.554783305794</v>
          </cell>
          <cell r="AM258">
            <v>13570.404174920392</v>
          </cell>
          <cell r="AN258">
            <v>14204.563121643021</v>
          </cell>
          <cell r="AO258">
            <v>14737.850092586315</v>
          </cell>
          <cell r="AP258">
            <v>17120.689633811984</v>
          </cell>
          <cell r="AQ258">
            <v>15200.765126192458</v>
          </cell>
          <cell r="AR258">
            <v>16556.25141753376</v>
          </cell>
          <cell r="AS258">
            <v>17802.546152749688</v>
          </cell>
          <cell r="AT258">
            <v>21779.806488040522</v>
          </cell>
          <cell r="AU258">
            <v>22256.368533604909</v>
          </cell>
          <cell r="AV258">
            <v>22800.413013559351</v>
          </cell>
          <cell r="AW258">
            <v>23356.508554514949</v>
          </cell>
          <cell r="AX258">
            <v>23948.725597792531</v>
          </cell>
          <cell r="AY258">
            <v>24592.375295527694</v>
          </cell>
          <cell r="AZ258">
            <v>25327.653927511768</v>
          </cell>
          <cell r="BA258">
            <v>25952.00526025653</v>
          </cell>
          <cell r="BB258">
            <v>26433.790186018457</v>
          </cell>
          <cell r="BC258">
            <v>26843.807475556012</v>
          </cell>
          <cell r="BD258">
            <v>27115.803476082569</v>
          </cell>
          <cell r="BE258">
            <v>27595.802799478544</v>
          </cell>
          <cell r="BF258">
            <v>28074.444724599733</v>
          </cell>
          <cell r="BG258">
            <v>28550.65082268271</v>
          </cell>
          <cell r="BH258">
            <v>29000.136683796205</v>
          </cell>
          <cell r="BI258">
            <v>29418.669783890982</v>
          </cell>
          <cell r="BJ258">
            <v>29868.601249425799</v>
          </cell>
          <cell r="BK258">
            <v>30378.777264626806</v>
          </cell>
          <cell r="BL258">
            <v>31001.132698206726</v>
          </cell>
        </row>
        <row r="259">
          <cell r="B259">
            <v>20</v>
          </cell>
          <cell r="C259" t="str">
            <v>LRSP3</v>
          </cell>
          <cell r="E259">
            <v>0</v>
          </cell>
          <cell r="F259">
            <v>0</v>
          </cell>
          <cell r="G259">
            <v>0</v>
          </cell>
          <cell r="H259">
            <v>0</v>
          </cell>
          <cell r="I259">
            <v>0</v>
          </cell>
          <cell r="J259">
            <v>0</v>
          </cell>
          <cell r="K259">
            <v>0</v>
          </cell>
          <cell r="L259">
            <v>0</v>
          </cell>
          <cell r="M259">
            <v>1361.2232741930131</v>
          </cell>
          <cell r="N259">
            <v>2489.4124986375136</v>
          </cell>
          <cell r="O259">
            <v>2093.8716406759086</v>
          </cell>
          <cell r="P259">
            <v>1820.7320302347075</v>
          </cell>
          <cell r="Q259">
            <v>1610.4960801184045</v>
          </cell>
          <cell r="R259">
            <v>2848.2071699750868</v>
          </cell>
          <cell r="S259">
            <v>3863.2085692809633</v>
          </cell>
          <cell r="T259">
            <v>4725.6139131862628</v>
          </cell>
          <cell r="U259">
            <v>5486.0717864947792</v>
          </cell>
          <cell r="V259">
            <v>6166.6990217352877</v>
          </cell>
          <cell r="W259">
            <v>6779.9809343011448</v>
          </cell>
          <cell r="X259">
            <v>7331.7881581893444</v>
          </cell>
          <cell r="Y259">
            <v>7836.6152706068788</v>
          </cell>
          <cell r="Z259">
            <v>8314.6608991786761</v>
          </cell>
          <cell r="AA259">
            <v>8784.6456084214042</v>
          </cell>
          <cell r="AB259">
            <v>9257.5049368421151</v>
          </cell>
          <cell r="AC259">
            <v>11086.582134700178</v>
          </cell>
          <cell r="AD259">
            <v>12591.524335269996</v>
          </cell>
          <cell r="AE259">
            <v>13876.548840959495</v>
          </cell>
          <cell r="AF259">
            <v>14963.179488967706</v>
          </cell>
          <cell r="AG259">
            <v>16016.356013582481</v>
          </cell>
          <cell r="AH259">
            <v>16986.312599669323</v>
          </cell>
          <cell r="AI259">
            <v>17884.102791520112</v>
          </cell>
          <cell r="AJ259">
            <v>18707.926231107736</v>
          </cell>
          <cell r="AK259">
            <v>19473.127803228796</v>
          </cell>
          <cell r="AL259">
            <v>20220.573125237766</v>
          </cell>
          <cell r="AM259">
            <v>20972.205243677636</v>
          </cell>
          <cell r="AN259">
            <v>21762.529399942669</v>
          </cell>
          <cell r="AO259">
            <v>23832.707685689962</v>
          </cell>
          <cell r="AP259">
            <v>25528.080418743935</v>
          </cell>
          <cell r="AQ259">
            <v>26977.683322616947</v>
          </cell>
          <cell r="AR259">
            <v>28168.545643326717</v>
          </cell>
          <cell r="AS259">
            <v>29424.797155136072</v>
          </cell>
          <cell r="AT259">
            <v>30601.211436575973</v>
          </cell>
          <cell r="AU259">
            <v>31712.573659906331</v>
          </cell>
          <cell r="AV259">
            <v>36887.204126633384</v>
          </cell>
          <cell r="AW259">
            <v>37103.101966570859</v>
          </cell>
          <cell r="AX259">
            <v>37544.753360144925</v>
          </cell>
          <cell r="AY259">
            <v>38151.024810982628</v>
          </cell>
          <cell r="AZ259">
            <v>38929.860951076931</v>
          </cell>
          <cell r="BA259">
            <v>41006.211588331491</v>
          </cell>
          <cell r="BB259">
            <v>42684.15779039076</v>
          </cell>
          <cell r="BC259">
            <v>44116.785685031959</v>
          </cell>
          <cell r="BD259">
            <v>45255.892148692576</v>
          </cell>
          <cell r="BE259">
            <v>46583.099062524991</v>
          </cell>
          <cell r="BF259">
            <v>47844.252824013456</v>
          </cell>
          <cell r="BG259">
            <v>49050.437700684102</v>
          </cell>
          <cell r="BH259">
            <v>50178.136836737234</v>
          </cell>
          <cell r="BI259">
            <v>51227.317281840769</v>
          </cell>
          <cell r="BJ259">
            <v>52289.438453143252</v>
          </cell>
          <cell r="BK259">
            <v>53409.106120989993</v>
          </cell>
          <cell r="BL259">
            <v>54663.382276906952</v>
          </cell>
        </row>
        <row r="260">
          <cell r="B260">
            <v>21</v>
          </cell>
          <cell r="C260" t="str">
            <v>LRSP4</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775.69812531640684</v>
          </cell>
          <cell r="T260">
            <v>1452.403417191925</v>
          </cell>
          <cell r="U260">
            <v>2053.2015840765762</v>
          </cell>
          <cell r="V260">
            <v>2593.7611076530106</v>
          </cell>
          <cell r="W260">
            <v>3083.8722481862478</v>
          </cell>
          <cell r="X260">
            <v>3531.419440054347</v>
          </cell>
          <cell r="Y260">
            <v>3944.6700373753097</v>
          </cell>
          <cell r="Z260">
            <v>4329.8051961130259</v>
          </cell>
          <cell r="AA260">
            <v>4691.1324850444262</v>
          </cell>
          <cell r="AB260">
            <v>5033.479559697912</v>
          </cell>
          <cell r="AC260">
            <v>5347.0552725195084</v>
          </cell>
          <cell r="AD260">
            <v>5640.2190398712246</v>
          </cell>
          <cell r="AE260">
            <v>5915.6526370216552</v>
          </cell>
          <cell r="AF260">
            <v>6174.0047544463096</v>
          </cell>
          <cell r="AG260">
            <v>7180.8298310699647</v>
          </cell>
          <cell r="AH260">
            <v>8077.4109722195917</v>
          </cell>
          <cell r="AI260">
            <v>8886.8748829075539</v>
          </cell>
          <cell r="AJ260">
            <v>9626.5903764531213</v>
          </cell>
          <cell r="AK260">
            <v>10312.295344673694</v>
          </cell>
          <cell r="AL260">
            <v>10957.421835849385</v>
          </cell>
          <cell r="AM260">
            <v>11568.770760684125</v>
          </cell>
          <cell r="AN260">
            <v>12153.517243356277</v>
          </cell>
          <cell r="AO260">
            <v>12682.210694408743</v>
          </cell>
          <cell r="AP260">
            <v>13176.228731548268</v>
          </cell>
          <cell r="AQ260">
            <v>13642.608245586705</v>
          </cell>
          <cell r="AR260">
            <v>14081.061004189029</v>
          </cell>
          <cell r="AS260">
            <v>15255.669917206256</v>
          </cell>
          <cell r="AT260">
            <v>16320.539546978442</v>
          </cell>
          <cell r="AU260">
            <v>17298.639321041635</v>
          </cell>
          <cell r="AV260">
            <v>18208.898039850013</v>
          </cell>
          <cell r="AW260">
            <v>19059.480460716379</v>
          </cell>
          <cell r="AX260">
            <v>19861.764371710065</v>
          </cell>
          <cell r="AY260">
            <v>20627.438313175542</v>
          </cell>
          <cell r="AZ260">
            <v>21364.520176349582</v>
          </cell>
          <cell r="BA260">
            <v>24259.34344911886</v>
          </cell>
          <cell r="BB260">
            <v>24626.743173278952</v>
          </cell>
          <cell r="BC260">
            <v>25026.796603066301</v>
          </cell>
          <cell r="BD260">
            <v>25435.955616292027</v>
          </cell>
          <cell r="BE260">
            <v>25877.737113075495</v>
          </cell>
          <cell r="BF260">
            <v>26323.072442544995</v>
          </cell>
          <cell r="BG260">
            <v>26767.765031704526</v>
          </cell>
          <cell r="BH260">
            <v>27209.523696632077</v>
          </cell>
          <cell r="BI260">
            <v>27643.435218610786</v>
          </cell>
          <cell r="BJ260">
            <v>28078.184523204429</v>
          </cell>
          <cell r="BK260">
            <v>28513.372535865794</v>
          </cell>
          <cell r="BL260">
            <v>28954.298531369037</v>
          </cell>
        </row>
        <row r="261">
          <cell r="B261">
            <v>22</v>
          </cell>
          <cell r="C261" t="str">
            <v>Bakken1</v>
          </cell>
          <cell r="E261">
            <v>0</v>
          </cell>
          <cell r="F261">
            <v>0</v>
          </cell>
          <cell r="G261">
            <v>0</v>
          </cell>
          <cell r="H261">
            <v>0</v>
          </cell>
          <cell r="I261">
            <v>0</v>
          </cell>
          <cell r="J261">
            <v>0</v>
          </cell>
          <cell r="K261">
            <v>0</v>
          </cell>
          <cell r="L261">
            <v>866.25096797076731</v>
          </cell>
          <cell r="M261">
            <v>1443.2944709657449</v>
          </cell>
          <cell r="N261">
            <v>1942.5217407896521</v>
          </cell>
          <cell r="O261">
            <v>2188.2676446740015</v>
          </cell>
          <cell r="P261">
            <v>2629.1880012479592</v>
          </cell>
          <cell r="Q261">
            <v>2521.0305942023997</v>
          </cell>
          <cell r="R261">
            <v>2966.0156612916776</v>
          </cell>
          <cell r="S261">
            <v>3049.7888995421054</v>
          </cell>
          <cell r="T261">
            <v>3144.1394774092437</v>
          </cell>
          <cell r="U261">
            <v>3506.2473008582456</v>
          </cell>
          <cell r="V261">
            <v>3341.0320113378239</v>
          </cell>
          <cell r="W261">
            <v>3710.6688866323798</v>
          </cell>
          <cell r="X261">
            <v>3726.3839348249203</v>
          </cell>
          <cell r="Y261">
            <v>4062.0240886637757</v>
          </cell>
          <cell r="Z261">
            <v>4357.4450475976801</v>
          </cell>
          <cell r="AA261">
            <v>4326.3550122550059</v>
          </cell>
          <cell r="AB261">
            <v>4628.5649441227752</v>
          </cell>
          <cell r="AC261">
            <v>4888.430395502266</v>
          </cell>
          <cell r="AD261">
            <v>5122.046439923085</v>
          </cell>
          <cell r="AE261">
            <v>5038.7622239656721</v>
          </cell>
          <cell r="AF261">
            <v>5109.6145757196437</v>
          </cell>
          <cell r="AG261">
            <v>5365.5863399117316</v>
          </cell>
          <cell r="AH261">
            <v>5119.6036933402465</v>
          </cell>
          <cell r="AI261">
            <v>5406.4769610778631</v>
          </cell>
          <cell r="AJ261">
            <v>5356.7567016564772</v>
          </cell>
          <cell r="AK261">
            <v>5626.3957551000767</v>
          </cell>
          <cell r="AL261">
            <v>5864.2195315991157</v>
          </cell>
          <cell r="AM261">
            <v>5789.3948452670875</v>
          </cell>
          <cell r="AN261">
            <v>6045.0581232106279</v>
          </cell>
          <cell r="AO261">
            <v>6258.4476231144572</v>
          </cell>
          <cell r="AP261">
            <v>6448.1557126948055</v>
          </cell>
          <cell r="AQ261">
            <v>6330.7603564689716</v>
          </cell>
          <cell r="AR261">
            <v>6365.9668975486056</v>
          </cell>
          <cell r="AS261">
            <v>6587.9352153942027</v>
          </cell>
          <cell r="AT261">
            <v>6321.4397725886702</v>
          </cell>
          <cell r="AU261">
            <v>6580.4681257540333</v>
          </cell>
          <cell r="AV261">
            <v>6512.4878144739114</v>
          </cell>
          <cell r="AW261">
            <v>6758.2620641877165</v>
          </cell>
          <cell r="AX261">
            <v>6971.6031292884172</v>
          </cell>
          <cell r="AY261">
            <v>6877.5274289534227</v>
          </cell>
          <cell r="AZ261">
            <v>7109.3231416012122</v>
          </cell>
          <cell r="BA261">
            <v>7307.7404700247325</v>
          </cell>
          <cell r="BB261">
            <v>7483.5835965288015</v>
          </cell>
          <cell r="BC261">
            <v>7356.0210922581336</v>
          </cell>
          <cell r="BD261">
            <v>7378.9967447816589</v>
          </cell>
          <cell r="BE261">
            <v>7587.0489820473831</v>
          </cell>
          <cell r="BF261">
            <v>7310.3453531140531</v>
          </cell>
          <cell r="BG261">
            <v>7554.6838092561584</v>
          </cell>
          <cell r="BH261">
            <v>7473.9202340392048</v>
          </cell>
          <cell r="BI261">
            <v>7704.3889554862762</v>
          </cell>
          <cell r="BJ261">
            <v>7904.3246345557691</v>
          </cell>
          <cell r="BK261">
            <v>7799.1164162604009</v>
          </cell>
          <cell r="BL261">
            <v>8018.5344915987043</v>
          </cell>
        </row>
        <row r="262">
          <cell r="B262">
            <v>23</v>
          </cell>
          <cell r="C262" t="str">
            <v>Bakken2</v>
          </cell>
          <cell r="E262">
            <v>0</v>
          </cell>
          <cell r="F262">
            <v>0</v>
          </cell>
          <cell r="G262">
            <v>0</v>
          </cell>
          <cell r="H262">
            <v>0</v>
          </cell>
          <cell r="I262">
            <v>0</v>
          </cell>
          <cell r="J262">
            <v>0</v>
          </cell>
          <cell r="K262">
            <v>0</v>
          </cell>
          <cell r="L262">
            <v>941.22925304362275</v>
          </cell>
          <cell r="M262">
            <v>1227.5048897857207</v>
          </cell>
          <cell r="N262">
            <v>1396.5810908599269</v>
          </cell>
          <cell r="O262">
            <v>1556.2719269058045</v>
          </cell>
          <cell r="P262">
            <v>1793.4448947769315</v>
          </cell>
          <cell r="Q262">
            <v>2006.3060852461301</v>
          </cell>
          <cell r="R262">
            <v>2111.5888248769402</v>
          </cell>
          <cell r="S262">
            <v>2301.9431031886415</v>
          </cell>
          <cell r="T262">
            <v>2472.5724317570271</v>
          </cell>
          <cell r="U262">
            <v>2542.4282902238274</v>
          </cell>
          <cell r="V262">
            <v>2702.7320150474197</v>
          </cell>
          <cell r="W262">
            <v>2760.5452386490037</v>
          </cell>
          <cell r="X262">
            <v>2907.707775814235</v>
          </cell>
          <cell r="Y262">
            <v>3041.3876327144776</v>
          </cell>
          <cell r="Z262">
            <v>3079.77992398574</v>
          </cell>
          <cell r="AA262">
            <v>3212.2504103742772</v>
          </cell>
          <cell r="AB262">
            <v>3335.1211206743337</v>
          </cell>
          <cell r="AC262">
            <v>3443.6492609970419</v>
          </cell>
          <cell r="AD262">
            <v>3457.9870707240198</v>
          </cell>
          <cell r="AE262">
            <v>3566.0808285540588</v>
          </cell>
          <cell r="AF262">
            <v>3662.7543955289193</v>
          </cell>
          <cell r="AG262">
            <v>3670.8975450692319</v>
          </cell>
          <cell r="AH262">
            <v>3773.1774516852724</v>
          </cell>
          <cell r="AI262">
            <v>3780.8809734027536</v>
          </cell>
          <cell r="AJ262">
            <v>3880.946177637883</v>
          </cell>
          <cell r="AK262">
            <v>3972.2416278227834</v>
          </cell>
          <cell r="AL262">
            <v>3975.1979374046041</v>
          </cell>
          <cell r="AM262">
            <v>4073.9044250812158</v>
          </cell>
          <cell r="AN262">
            <v>4166.4308932635076</v>
          </cell>
          <cell r="AO262">
            <v>4244.4861834168614</v>
          </cell>
          <cell r="AP262">
            <v>4231.8303392997586</v>
          </cell>
          <cell r="AQ262">
            <v>4312.8655267359973</v>
          </cell>
          <cell r="AR262">
            <v>4384.2341729515883</v>
          </cell>
          <cell r="AS262">
            <v>4372.3883952629658</v>
          </cell>
          <cell r="AT262">
            <v>4443.9232512762801</v>
          </cell>
          <cell r="AU262">
            <v>4427.232558215127</v>
          </cell>
          <cell r="AV262">
            <v>4504.9434029187287</v>
          </cell>
          <cell r="AW262">
            <v>4575.0232378739456</v>
          </cell>
          <cell r="AX262">
            <v>4557.8961935108255</v>
          </cell>
          <cell r="AY262">
            <v>4635.8096698202144</v>
          </cell>
          <cell r="AZ262">
            <v>4708.3042226279704</v>
          </cell>
          <cell r="BA262">
            <v>4772.7355938136616</v>
          </cell>
          <cell r="BB262">
            <v>4748.4465371773895</v>
          </cell>
          <cell r="BC262">
            <v>4817.0577878672793</v>
          </cell>
          <cell r="BD262">
            <v>4876.5030117161705</v>
          </cell>
          <cell r="BE262">
            <v>4853.500835578614</v>
          </cell>
          <cell r="BF262">
            <v>4923.9669772944126</v>
          </cell>
          <cell r="BG262">
            <v>4904.8687558010979</v>
          </cell>
          <cell r="BH262">
            <v>4825.0415451968038</v>
          </cell>
          <cell r="BI262">
            <v>4761.8781743285726</v>
          </cell>
          <cell r="BJ262">
            <v>4630.0060600333563</v>
          </cell>
          <cell r="BK262">
            <v>4604.9624371645104</v>
          </cell>
          <cell r="BL262">
            <v>4584.477125453921</v>
          </cell>
        </row>
        <row r="263">
          <cell r="B263">
            <v>24</v>
          </cell>
          <cell r="C263" t="str">
            <v>AustinChalk</v>
          </cell>
          <cell r="E263">
            <v>0</v>
          </cell>
          <cell r="F263">
            <v>0</v>
          </cell>
          <cell r="G263">
            <v>0</v>
          </cell>
          <cell r="H263">
            <v>0</v>
          </cell>
          <cell r="I263">
            <v>0</v>
          </cell>
          <cell r="J263">
            <v>0</v>
          </cell>
          <cell r="K263">
            <v>0</v>
          </cell>
          <cell r="L263">
            <v>202.77726686831289</v>
          </cell>
          <cell r="M263">
            <v>172.09531366713722</v>
          </cell>
          <cell r="N263">
            <v>149.86450133937498</v>
          </cell>
          <cell r="O263">
            <v>462.18910875443083</v>
          </cell>
          <cell r="P263">
            <v>372.4157364129</v>
          </cell>
          <cell r="Q263">
            <v>646.31862069439705</v>
          </cell>
          <cell r="R263">
            <v>528.21837395161003</v>
          </cell>
          <cell r="S263">
            <v>450.43627510030893</v>
          </cell>
          <cell r="T263">
            <v>394.30189643090557</v>
          </cell>
          <cell r="U263">
            <v>351.64781708410374</v>
          </cell>
          <cell r="V263">
            <v>317.94503108520252</v>
          </cell>
          <cell r="W263">
            <v>290.41114159669377</v>
          </cell>
          <cell r="X263">
            <v>267.41963532753994</v>
          </cell>
          <cell r="Y263">
            <v>248.01166021942939</v>
          </cell>
          <cell r="Z263">
            <v>231.43402972313422</v>
          </cell>
          <cell r="AA263">
            <v>217.09680698096895</v>
          </cell>
          <cell r="AB263">
            <v>204.62247771948788</v>
          </cell>
          <cell r="AC263">
            <v>193.25723559453164</v>
          </cell>
          <cell r="AD263">
            <v>183.06185910088456</v>
          </cell>
          <cell r="AE263">
            <v>173.8726340938677</v>
          </cell>
          <cell r="AF263">
            <v>165.52576850361015</v>
          </cell>
          <cell r="AG263">
            <v>158.07592649038637</v>
          </cell>
          <cell r="AH263">
            <v>151.28221878177436</v>
          </cell>
          <cell r="AI263">
            <v>145.04039659873581</v>
          </cell>
          <cell r="AJ263">
            <v>139.29870347891497</v>
          </cell>
          <cell r="AK263">
            <v>134.04486489974676</v>
          </cell>
          <cell r="AL263">
            <v>129.26219103052969</v>
          </cell>
          <cell r="AM263">
            <v>124.88410015469802</v>
          </cell>
          <cell r="AN263">
            <v>120.87315333127816</v>
          </cell>
          <cell r="AO263">
            <v>116.90244763842291</v>
          </cell>
          <cell r="AP263">
            <v>113.14358499360532</v>
          </cell>
          <cell r="AQ263">
            <v>109.60696039075822</v>
          </cell>
          <cell r="AR263">
            <v>106.25840279635412</v>
          </cell>
          <cell r="AS263">
            <v>103.21415783881289</v>
          </cell>
          <cell r="AT263">
            <v>100.36581570293332</v>
          </cell>
          <cell r="AU263">
            <v>97.686317913202544</v>
          </cell>
          <cell r="AV263">
            <v>95.17366853556085</v>
          </cell>
          <cell r="AW263">
            <v>92.79406814280469</v>
          </cell>
          <cell r="AX263">
            <v>90.544311370159377</v>
          </cell>
          <cell r="AY263">
            <v>88.431635959134113</v>
          </cell>
          <cell r="AZ263">
            <v>86.450301288085655</v>
          </cell>
          <cell r="BA263">
            <v>84.511686340457032</v>
          </cell>
          <cell r="BB263">
            <v>82.631333284867878</v>
          </cell>
          <cell r="BC263">
            <v>80.818589234412599</v>
          </cell>
          <cell r="BD263">
            <v>79.060218258939017</v>
          </cell>
          <cell r="BE263">
            <v>77.43466049123775</v>
          </cell>
          <cell r="BF263">
            <v>75.878998904574814</v>
          </cell>
          <cell r="BG263">
            <v>74.388387373857682</v>
          </cell>
          <cell r="BH263">
            <v>72.960649574620163</v>
          </cell>
          <cell r="BI263">
            <v>71.583714220126708</v>
          </cell>
          <cell r="BJ263">
            <v>70.275440708304473</v>
          </cell>
          <cell r="BK263">
            <v>69.030359149134213</v>
          </cell>
          <cell r="BL263">
            <v>67.854884389327964</v>
          </cell>
        </row>
        <row r="264">
          <cell r="B264">
            <v>25</v>
          </cell>
          <cell r="C264" t="str">
            <v>ThreeForks</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439.36676804490065</v>
          </cell>
          <cell r="AF264">
            <v>816.20970603729222</v>
          </cell>
          <cell r="AG264">
            <v>1149.4036372871547</v>
          </cell>
          <cell r="AH264">
            <v>1448.7015917214205</v>
          </cell>
          <cell r="AI264">
            <v>1720.8687837994107</v>
          </cell>
          <cell r="AJ264">
            <v>1970.7041154104902</v>
          </cell>
          <cell r="AK264">
            <v>2202.5718218518973</v>
          </cell>
          <cell r="AL264">
            <v>2420.7831287409749</v>
          </cell>
          <cell r="AM264">
            <v>2628.0365760699337</v>
          </cell>
          <cell r="AN264">
            <v>2827.2390287375906</v>
          </cell>
          <cell r="AO264">
            <v>3009.8111289899271</v>
          </cell>
          <cell r="AP264">
            <v>3611.5393780833492</v>
          </cell>
          <cell r="AQ264">
            <v>3282.1882663182628</v>
          </cell>
          <cell r="AR264">
            <v>3447.8298218403538</v>
          </cell>
          <cell r="AS264">
            <v>3608.0074706447213</v>
          </cell>
          <cell r="AT264">
            <v>4187.7878550576461</v>
          </cell>
          <cell r="AU264">
            <v>4274.9590947371107</v>
          </cell>
          <cell r="AV264">
            <v>4372.4357950295353</v>
          </cell>
          <cell r="AW264">
            <v>4474.1521974484394</v>
          </cell>
          <cell r="AX264">
            <v>4579.0800021075156</v>
          </cell>
          <cell r="AY264">
            <v>4687.2559583131051</v>
          </cell>
          <cell r="AZ264">
            <v>4799.3863877874737</v>
          </cell>
          <cell r="BA264">
            <v>4905.4247840097405</v>
          </cell>
          <cell r="BB264">
            <v>5004.9695617638454</v>
          </cell>
          <cell r="BC264">
            <v>5100.4853440768657</v>
          </cell>
          <cell r="BD264">
            <v>5189.4135158096415</v>
          </cell>
          <cell r="BE264">
            <v>5286.2984449063797</v>
          </cell>
          <cell r="BF264">
            <v>5381.9998584865716</v>
          </cell>
          <cell r="BG264">
            <v>5476.4503278838029</v>
          </cell>
          <cell r="BH264">
            <v>5569.0670766206995</v>
          </cell>
          <cell r="BI264">
            <v>5659.1929772285075</v>
          </cell>
          <cell r="BJ264">
            <v>5750.0771229028505</v>
          </cell>
          <cell r="BK264">
            <v>5842.5294176712932</v>
          </cell>
          <cell r="BL264">
            <v>5938.8800524217941</v>
          </cell>
        </row>
        <row r="265">
          <cell r="B265">
            <v>26</v>
          </cell>
          <cell r="C265" t="str">
            <v>CH4</v>
          </cell>
          <cell r="E265">
            <v>0</v>
          </cell>
          <cell r="F265">
            <v>0</v>
          </cell>
          <cell r="G265">
            <v>0</v>
          </cell>
          <cell r="H265">
            <v>0</v>
          </cell>
          <cell r="I265">
            <v>0</v>
          </cell>
          <cell r="J265">
            <v>0</v>
          </cell>
          <cell r="K265">
            <v>0</v>
          </cell>
          <cell r="L265">
            <v>923.6309916627423</v>
          </cell>
          <cell r="M265">
            <v>1737.3935517289108</v>
          </cell>
          <cell r="N265">
            <v>3397.1423867087251</v>
          </cell>
          <cell r="O265">
            <v>4881.5606680615429</v>
          </cell>
          <cell r="P265">
            <v>6231.8159644962325</v>
          </cell>
          <cell r="Q265">
            <v>6525.3287329790637</v>
          </cell>
          <cell r="R265">
            <v>6829.3855620551731</v>
          </cell>
          <cell r="S265">
            <v>7134.4454451813563</v>
          </cell>
          <cell r="T265">
            <v>8374.5985227952133</v>
          </cell>
          <cell r="U265">
            <v>9490.5978167006924</v>
          </cell>
          <cell r="V265">
            <v>10508.116676246751</v>
          </cell>
          <cell r="W265">
            <v>11440.043541523575</v>
          </cell>
          <cell r="X265">
            <v>12298.328031644493</v>
          </cell>
          <cell r="Y265">
            <v>13099.962775352493</v>
          </cell>
          <cell r="Z265">
            <v>13857.663653856651</v>
          </cell>
          <cell r="AA265">
            <v>14579.920760193732</v>
          </cell>
          <cell r="AB265">
            <v>15276.702387052317</v>
          </cell>
          <cell r="AC265">
            <v>15910.100733582174</v>
          </cell>
          <cell r="AD265">
            <v>16500.215779385602</v>
          </cell>
          <cell r="AE265">
            <v>17055.655829281895</v>
          </cell>
          <cell r="AF265">
            <v>17574.268729621032</v>
          </cell>
          <cell r="AG265">
            <v>18092.167460158849</v>
          </cell>
          <cell r="AH265">
            <v>18589.635928674321</v>
          </cell>
          <cell r="AI265">
            <v>19065.416250201637</v>
          </cell>
          <cell r="AJ265">
            <v>19521.412751414686</v>
          </cell>
          <cell r="AK265">
            <v>19965.989935412563</v>
          </cell>
          <cell r="AL265">
            <v>20409.802966361509</v>
          </cell>
          <cell r="AM265">
            <v>20853.8216698631</v>
          </cell>
          <cell r="AN265">
            <v>21303.224133229174</v>
          </cell>
          <cell r="AO265">
            <v>23513.938951496846</v>
          </cell>
          <cell r="AP265">
            <v>23642.371564596182</v>
          </cell>
          <cell r="AQ265">
            <v>21997.575701234007</v>
          </cell>
          <cell r="AR265">
            <v>24215.281323119172</v>
          </cell>
          <cell r="AS265">
            <v>24395.729503303915</v>
          </cell>
          <cell r="AT265">
            <v>24610.491541734282</v>
          </cell>
          <cell r="AU265">
            <v>24845.833850357056</v>
          </cell>
          <cell r="AV265">
            <v>25096.095756513223</v>
          </cell>
          <cell r="AW265">
            <v>25351.620690546461</v>
          </cell>
          <cell r="AX265">
            <v>25615.625885878104</v>
          </cell>
          <cell r="AY265">
            <v>25892.999622926392</v>
          </cell>
          <cell r="AZ265">
            <v>26187.541117389352</v>
          </cell>
          <cell r="BA265">
            <v>26458.518065209613</v>
          </cell>
          <cell r="BB265">
            <v>26708.085300148206</v>
          </cell>
          <cell r="BC265">
            <v>26945.849300864738</v>
          </cell>
          <cell r="BD265">
            <v>27163.200193509045</v>
          </cell>
          <cell r="BE265">
            <v>27414.930341821491</v>
          </cell>
          <cell r="BF265">
            <v>27665.565475821848</v>
          </cell>
          <cell r="BG265">
            <v>27914.682253557861</v>
          </cell>
          <cell r="BH265">
            <v>28160.830234592984</v>
          </cell>
          <cell r="BI265">
            <v>28400.605680315464</v>
          </cell>
          <cell r="BJ265">
            <v>28646.673815822993</v>
          </cell>
          <cell r="BK265">
            <v>28900.767902100954</v>
          </cell>
          <cell r="BL265">
            <v>29170.919563665229</v>
          </cell>
        </row>
        <row r="266">
          <cell r="B266">
            <v>27</v>
          </cell>
          <cell r="C266" t="str">
            <v>CH4_Area</v>
          </cell>
          <cell r="E266">
            <v>0</v>
          </cell>
          <cell r="F266">
            <v>0</v>
          </cell>
          <cell r="G266">
            <v>0</v>
          </cell>
          <cell r="H266">
            <v>0</v>
          </cell>
          <cell r="I266">
            <v>0</v>
          </cell>
          <cell r="J266">
            <v>0</v>
          </cell>
          <cell r="K266">
            <v>0</v>
          </cell>
          <cell r="L266">
            <v>799.29605047737311</v>
          </cell>
          <cell r="M266">
            <v>1503.5136505346338</v>
          </cell>
          <cell r="N266">
            <v>2134.7304530803394</v>
          </cell>
          <cell r="O266">
            <v>2710.0745364884106</v>
          </cell>
          <cell r="P266">
            <v>3241.1102552346961</v>
          </cell>
          <cell r="Q266">
            <v>3731.1157125093509</v>
          </cell>
          <cell r="R266">
            <v>4181.8729065187053</v>
          </cell>
          <cell r="S266">
            <v>4598.8418586738508</v>
          </cell>
          <cell r="T266">
            <v>4984.9579105269477</v>
          </cell>
          <cell r="U266">
            <v>5347.468993733225</v>
          </cell>
          <cell r="V266">
            <v>5688.7799320353088</v>
          </cell>
          <cell r="W266">
            <v>6008.4841657762436</v>
          </cell>
          <cell r="X266">
            <v>6308.1353388733087</v>
          </cell>
          <cell r="Y266">
            <v>6593.1183381645224</v>
          </cell>
          <cell r="Z266">
            <v>6867.2755432351551</v>
          </cell>
          <cell r="AA266">
            <v>7132.852541756668</v>
          </cell>
          <cell r="AB266">
            <v>7393.2034279698855</v>
          </cell>
          <cell r="AC266">
            <v>7628.9593067283877</v>
          </cell>
          <cell r="AD266">
            <v>7849.2357584097417</v>
          </cell>
          <cell r="AE266">
            <v>8057.5531614522288</v>
          </cell>
          <cell r="AF266">
            <v>8252.4028817809231</v>
          </cell>
          <cell r="AG266">
            <v>8450.2773398478985</v>
          </cell>
          <cell r="AH266">
            <v>8641.472291279244</v>
          </cell>
          <cell r="AI266">
            <v>8825.0929357965906</v>
          </cell>
          <cell r="AJ266">
            <v>9001.7703384239958</v>
          </cell>
          <cell r="AK266">
            <v>9175.1363740849647</v>
          </cell>
          <cell r="AL266">
            <v>9349.8607280366396</v>
          </cell>
          <cell r="AM266">
            <v>9526.168841881381</v>
          </cell>
          <cell r="AN266">
            <v>9706.2346358566574</v>
          </cell>
          <cell r="AO266">
            <v>10648.257659366467</v>
          </cell>
          <cell r="AP266">
            <v>10689.821458446326</v>
          </cell>
          <cell r="AQ266">
            <v>9964.8283748354988</v>
          </cell>
          <cell r="AR266">
            <v>10911.609646684536</v>
          </cell>
          <cell r="AS266">
            <v>10978.294497345976</v>
          </cell>
          <cell r="AT266">
            <v>11060.544306340063</v>
          </cell>
          <cell r="AU266">
            <v>11152.316455763528</v>
          </cell>
          <cell r="AV266">
            <v>11251.12811969719</v>
          </cell>
          <cell r="AW266">
            <v>11352.672715371662</v>
          </cell>
          <cell r="AX266">
            <v>11458.396480293979</v>
          </cell>
          <cell r="AY266">
            <v>11570.471941663121</v>
          </cell>
          <cell r="AZ266">
            <v>11690.569343549449</v>
          </cell>
          <cell r="BA266">
            <v>11800.488455358431</v>
          </cell>
          <cell r="BB266">
            <v>11901.203812597843</v>
          </cell>
          <cell r="BC266">
            <v>11997.000212323015</v>
          </cell>
          <cell r="BD266">
            <v>12084.042083560527</v>
          </cell>
          <cell r="BE266">
            <v>12186.688648894091</v>
          </cell>
          <cell r="BF266">
            <v>12289.129985005029</v>
          </cell>
          <cell r="BG266">
            <v>12391.162965148025</v>
          </cell>
          <cell r="BH266">
            <v>12492.130085717252</v>
          </cell>
          <cell r="BI266">
            <v>12590.510289024169</v>
          </cell>
          <cell r="BJ266">
            <v>12691.906216168869</v>
          </cell>
          <cell r="BK266">
            <v>12797.067315766048</v>
          </cell>
          <cell r="BL266">
            <v>12909.52995057613</v>
          </cell>
        </row>
        <row r="267">
          <cell r="C267" t="str">
            <v>Net Product Revenue</v>
          </cell>
          <cell r="E267">
            <v>9139</v>
          </cell>
          <cell r="F267">
            <v>8450</v>
          </cell>
          <cell r="G267">
            <v>9245</v>
          </cell>
          <cell r="H267">
            <v>8238.2431885901624</v>
          </cell>
          <cell r="I267">
            <v>8904.0195936303735</v>
          </cell>
          <cell r="J267">
            <v>7753.9590478900609</v>
          </cell>
          <cell r="K267">
            <v>14224.111529641503</v>
          </cell>
          <cell r="L267">
            <v>35392.305272091173</v>
          </cell>
          <cell r="M267">
            <v>40176.141651130063</v>
          </cell>
          <cell r="N267">
            <v>44680.93029487734</v>
          </cell>
          <cell r="O267">
            <v>49954.594941680916</v>
          </cell>
          <cell r="P267">
            <v>55431.746717052367</v>
          </cell>
          <cell r="Q267">
            <v>60497.829358135488</v>
          </cell>
          <cell r="R267">
            <v>66386.490618595999</v>
          </cell>
          <cell r="S267">
            <v>73560.801922512241</v>
          </cell>
          <cell r="T267">
            <v>81566.48929402772</v>
          </cell>
          <cell r="U267">
            <v>90674.866229893058</v>
          </cell>
          <cell r="V267">
            <v>96615.578689740651</v>
          </cell>
          <cell r="W267">
            <v>102890.84992366005</v>
          </cell>
          <cell r="X267">
            <v>111052.63664183501</v>
          </cell>
          <cell r="Y267">
            <v>115983.21731402681</v>
          </cell>
          <cell r="Z267">
            <v>121902.88994580114</v>
          </cell>
          <cell r="AA267">
            <v>127618.0783102464</v>
          </cell>
          <cell r="AB267">
            <v>134955.50881556439</v>
          </cell>
          <cell r="AC267">
            <v>141688.55078624026</v>
          </cell>
          <cell r="AD267">
            <v>147541.1393648611</v>
          </cell>
          <cell r="AE267">
            <v>154169.73509287191</v>
          </cell>
          <cell r="AF267">
            <v>161836.05530956495</v>
          </cell>
          <cell r="AG267">
            <v>172020.42613885572</v>
          </cell>
          <cell r="AH267">
            <v>179871.89669861406</v>
          </cell>
          <cell r="AI267">
            <v>188071.26782181713</v>
          </cell>
          <cell r="AJ267">
            <v>195592.61113905339</v>
          </cell>
          <cell r="AK267">
            <v>202060.29079671347</v>
          </cell>
          <cell r="AL267">
            <v>209627.07891471489</v>
          </cell>
          <cell r="AM267">
            <v>217957.85231742935</v>
          </cell>
          <cell r="AN267">
            <v>226963.47005974402</v>
          </cell>
          <cell r="AO267">
            <v>227531.94897816842</v>
          </cell>
          <cell r="AP267">
            <v>243310.30751273915</v>
          </cell>
          <cell r="AQ267">
            <v>236114.02148502326</v>
          </cell>
          <cell r="AR267">
            <v>246728.62827523437</v>
          </cell>
          <cell r="AS267">
            <v>257417.4097620346</v>
          </cell>
          <cell r="AT267">
            <v>275598.1286158546</v>
          </cell>
          <cell r="AU267">
            <v>282956.37334245932</v>
          </cell>
          <cell r="AV267">
            <v>294984.17195207422</v>
          </cell>
          <cell r="AW267">
            <v>303719.43081981409</v>
          </cell>
          <cell r="AX267">
            <v>310264.87136186898</v>
          </cell>
          <cell r="AY267">
            <v>321410.12183132838</v>
          </cell>
          <cell r="AZ267">
            <v>329388.20187132177</v>
          </cell>
          <cell r="BA267">
            <v>341789.11643376935</v>
          </cell>
          <cell r="BB267">
            <v>347520.57808597817</v>
          </cell>
          <cell r="BC267">
            <v>352615.69550698128</v>
          </cell>
          <cell r="BD267">
            <v>356383.4393439886</v>
          </cell>
          <cell r="BE267">
            <v>362584.79992991011</v>
          </cell>
          <cell r="BF267">
            <v>370911.68508695462</v>
          </cell>
          <cell r="BG267">
            <v>376593.12090835045</v>
          </cell>
          <cell r="BH267">
            <v>381697.90567244013</v>
          </cell>
          <cell r="BI267">
            <v>386823.03251965391</v>
          </cell>
          <cell r="BJ267">
            <v>392214.36579675536</v>
          </cell>
          <cell r="BK267">
            <v>397928.59529384034</v>
          </cell>
          <cell r="BL267">
            <v>405065.92056902114</v>
          </cell>
        </row>
        <row r="269">
          <cell r="C269" t="str">
            <v>LOE</v>
          </cell>
          <cell r="H269">
            <v>-1000</v>
          </cell>
          <cell r="I269">
            <v>-1000</v>
          </cell>
          <cell r="J269">
            <v>-2000</v>
          </cell>
        </row>
        <row r="270">
          <cell r="B270">
            <v>1</v>
          </cell>
          <cell r="C270" t="str">
            <v>RAM-PDP</v>
          </cell>
          <cell r="E270">
            <v>-2964</v>
          </cell>
          <cell r="F270">
            <v>-2710</v>
          </cell>
          <cell r="G270">
            <v>-2994</v>
          </cell>
          <cell r="H270">
            <v>-3642</v>
          </cell>
          <cell r="I270">
            <v>-2946.3070906782291</v>
          </cell>
          <cell r="J270">
            <v>-3943.5941090303509</v>
          </cell>
          <cell r="K270">
            <v>-1943.4314426982794</v>
          </cell>
          <cell r="L270">
            <v>-1942.08126412466</v>
          </cell>
          <cell r="M270">
            <v>-1938.8555539040094</v>
          </cell>
          <cell r="N270">
            <v>-1937.1244076672942</v>
          </cell>
          <cell r="O270">
            <v>-1936.0076919306134</v>
          </cell>
          <cell r="P270">
            <v>-1933.7742288357099</v>
          </cell>
          <cell r="Q270">
            <v>-1933.1490793628368</v>
          </cell>
          <cell r="R270">
            <v>-1903.1111036815976</v>
          </cell>
          <cell r="S270">
            <v>-1890.8462729420237</v>
          </cell>
          <cell r="T270">
            <v>-1889.2730416302372</v>
          </cell>
          <cell r="U270">
            <v>-1888.050724571867</v>
          </cell>
          <cell r="V270">
            <v>-1887.1835139094981</v>
          </cell>
          <cell r="W270">
            <v>-1884.8648535847706</v>
          </cell>
          <cell r="X270">
            <v>-1873.7307565299318</v>
          </cell>
          <cell r="Y270">
            <v>-1871.9220762421471</v>
          </cell>
          <cell r="Z270">
            <v>-1870.3777955924315</v>
          </cell>
          <cell r="AA270">
            <v>-1869.9222482133994</v>
          </cell>
          <cell r="AB270">
            <v>-1868.2177643424316</v>
          </cell>
          <cell r="AC270">
            <v>-1850.3790058930583</v>
          </cell>
          <cell r="AD270">
            <v>-1846.4846280740594</v>
          </cell>
          <cell r="AE270">
            <v>-1843.7890492813051</v>
          </cell>
          <cell r="AF270">
            <v>-1830.8247292294691</v>
          </cell>
          <cell r="AG270">
            <v>-1829.8305815393696</v>
          </cell>
          <cell r="AH270">
            <v>-1829.7161789214608</v>
          </cell>
          <cell r="AI270">
            <v>-1829.2795815393699</v>
          </cell>
          <cell r="AJ270">
            <v>-1829.2795815393699</v>
          </cell>
          <cell r="AK270">
            <v>-1829.1249197714783</v>
          </cell>
          <cell r="AL270">
            <v>-1828.2708563505696</v>
          </cell>
          <cell r="AM270">
            <v>-1824.7628981444095</v>
          </cell>
          <cell r="AN270">
            <v>-1822.2002754188818</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row>
        <row r="271">
          <cell r="B271">
            <v>2</v>
          </cell>
          <cell r="C271" t="str">
            <v>RAM-PDNP</v>
          </cell>
          <cell r="E271">
            <v>0</v>
          </cell>
          <cell r="F271">
            <v>0</v>
          </cell>
          <cell r="G271">
            <v>0</v>
          </cell>
          <cell r="H271">
            <v>0</v>
          </cell>
          <cell r="I271">
            <v>-13.071266385000001</v>
          </cell>
          <cell r="J271">
            <v>-13.071266385000001</v>
          </cell>
          <cell r="K271">
            <v>-13.071266385000001</v>
          </cell>
          <cell r="L271">
            <v>-22.49428152894</v>
          </cell>
          <cell r="M271">
            <v>-22.49428152894</v>
          </cell>
          <cell r="N271">
            <v>-22.49428152894</v>
          </cell>
          <cell r="O271">
            <v>-34.241961836679998</v>
          </cell>
          <cell r="P271">
            <v>-34.241961836679998</v>
          </cell>
          <cell r="Q271">
            <v>-34.241961836679998</v>
          </cell>
          <cell r="R271">
            <v>-38.20908008968</v>
          </cell>
          <cell r="S271">
            <v>-38.20908008968</v>
          </cell>
          <cell r="T271">
            <v>-38.20908008968</v>
          </cell>
          <cell r="U271">
            <v>-55.251318440680009</v>
          </cell>
          <cell r="V271">
            <v>-55.251318440680009</v>
          </cell>
          <cell r="W271">
            <v>-55.251318440680009</v>
          </cell>
          <cell r="X271">
            <v>-58.251318440680009</v>
          </cell>
          <cell r="Y271">
            <v>-58.251318440680009</v>
          </cell>
          <cell r="Z271">
            <v>-58.251318440680009</v>
          </cell>
          <cell r="AA271">
            <v>-63.501318440680009</v>
          </cell>
          <cell r="AB271">
            <v>-63.501318440680009</v>
          </cell>
          <cell r="AC271">
            <v>-63.501318440680009</v>
          </cell>
          <cell r="AD271">
            <v>-62.540332814396656</v>
          </cell>
          <cell r="AE271">
            <v>-63.501318440680009</v>
          </cell>
          <cell r="AF271">
            <v>-62.638895442733386</v>
          </cell>
          <cell r="AG271">
            <v>-60.501318440680009</v>
          </cell>
          <cell r="AH271">
            <v>-60.371954990988016</v>
          </cell>
          <cell r="AI271">
            <v>-60.501318440680009</v>
          </cell>
          <cell r="AJ271">
            <v>-60.501318440680009</v>
          </cell>
          <cell r="AK271">
            <v>-56.82370037086482</v>
          </cell>
          <cell r="AL271">
            <v>-55.275511989067112</v>
          </cell>
          <cell r="AM271">
            <v>-60.501318440680009</v>
          </cell>
          <cell r="AN271">
            <v>-60.501318440680009</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row>
        <row r="272">
          <cell r="B272">
            <v>3</v>
          </cell>
          <cell r="C272" t="str">
            <v>RAM-PUD</v>
          </cell>
          <cell r="E272">
            <v>0</v>
          </cell>
          <cell r="F272">
            <v>0</v>
          </cell>
          <cell r="G272">
            <v>0</v>
          </cell>
          <cell r="H272">
            <v>0</v>
          </cell>
          <cell r="I272">
            <v>-31.456653700000011</v>
          </cell>
          <cell r="J272">
            <v>-31.456653700000011</v>
          </cell>
          <cell r="K272">
            <v>-31.456653700000011</v>
          </cell>
          <cell r="L272">
            <v>-56.286810057779959</v>
          </cell>
          <cell r="M272">
            <v>-56.286810057779959</v>
          </cell>
          <cell r="N272">
            <v>-56.286810057779959</v>
          </cell>
          <cell r="O272">
            <v>-97.598740681539937</v>
          </cell>
          <cell r="P272">
            <v>-97.598740681539937</v>
          </cell>
          <cell r="Q272">
            <v>-97.598740681539937</v>
          </cell>
          <cell r="R272">
            <v>-111.89874068153989</v>
          </cell>
          <cell r="S272">
            <v>-111.89874068153989</v>
          </cell>
          <cell r="T272">
            <v>-111.89874068153989</v>
          </cell>
          <cell r="U272">
            <v>-134.44874068153993</v>
          </cell>
          <cell r="V272">
            <v>-134.44874068153993</v>
          </cell>
          <cell r="W272">
            <v>-134.44874068153993</v>
          </cell>
          <cell r="X272">
            <v>-153.99204426154009</v>
          </cell>
          <cell r="Y272">
            <v>-153.99204426154009</v>
          </cell>
          <cell r="Z272">
            <v>-153.99204426154009</v>
          </cell>
          <cell r="AA272">
            <v>-200.69224826010046</v>
          </cell>
          <cell r="AB272">
            <v>-200.69224826010046</v>
          </cell>
          <cell r="AC272">
            <v>-200.69224826010046</v>
          </cell>
          <cell r="AD272">
            <v>-217.35739409660886</v>
          </cell>
          <cell r="AE272">
            <v>-217.24224826010061</v>
          </cell>
          <cell r="AF272">
            <v>-217.26291546152515</v>
          </cell>
          <cell r="AG272">
            <v>-233.79224826010076</v>
          </cell>
          <cell r="AH272">
            <v>-235.18285567023889</v>
          </cell>
          <cell r="AI272">
            <v>-235.23009498778077</v>
          </cell>
          <cell r="AJ272">
            <v>-252.53009498778084</v>
          </cell>
          <cell r="AK272">
            <v>-252.53009498778084</v>
          </cell>
          <cell r="AL272">
            <v>-252.53009498778084</v>
          </cell>
          <cell r="AM272">
            <v>-266.83009498778091</v>
          </cell>
          <cell r="AN272">
            <v>-266.83009498778091</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row>
        <row r="273">
          <cell r="B273">
            <v>4</v>
          </cell>
          <cell r="C273" t="str">
            <v>GEOI-PDP</v>
          </cell>
          <cell r="E273">
            <v>0</v>
          </cell>
          <cell r="F273">
            <v>0</v>
          </cell>
          <cell r="G273">
            <v>0</v>
          </cell>
          <cell r="H273">
            <v>0</v>
          </cell>
          <cell r="I273">
            <v>0</v>
          </cell>
          <cell r="J273">
            <v>0</v>
          </cell>
          <cell r="K273">
            <v>0</v>
          </cell>
          <cell r="L273">
            <v>-2147.1695</v>
          </cell>
          <cell r="M273">
            <v>-2147.09375</v>
          </cell>
          <cell r="N273">
            <v>-2147.0569999999998</v>
          </cell>
          <cell r="O273">
            <v>-2143.7137499999999</v>
          </cell>
          <cell r="P273">
            <v>-2141.78575</v>
          </cell>
          <cell r="Q273">
            <v>-1976.2502500000001</v>
          </cell>
          <cell r="R273">
            <v>-1964.5160000000001</v>
          </cell>
          <cell r="S273">
            <v>-1964.4878799999999</v>
          </cell>
          <cell r="T273">
            <v>-1962.32025</v>
          </cell>
          <cell r="U273">
            <v>-1951.89213</v>
          </cell>
          <cell r="V273">
            <v>-1948.3526300000001</v>
          </cell>
          <cell r="W273">
            <v>-1947.9414999999999</v>
          </cell>
          <cell r="X273">
            <v>-1944.81675</v>
          </cell>
          <cell r="Y273">
            <v>-1938.9112500000001</v>
          </cell>
          <cell r="Z273">
            <v>-1935.45363</v>
          </cell>
          <cell r="AA273">
            <v>-1924.3125</v>
          </cell>
          <cell r="AB273">
            <v>-1921.1975</v>
          </cell>
          <cell r="AC273">
            <v>-1909.43366666667</v>
          </cell>
          <cell r="AD273">
            <v>-1909.43366666667</v>
          </cell>
          <cell r="AE273">
            <v>-1909.43366666667</v>
          </cell>
          <cell r="AF273">
            <v>-1909.43366666667</v>
          </cell>
          <cell r="AG273">
            <v>-1909.43366666667</v>
          </cell>
          <cell r="AH273">
            <v>-1909.43366666667</v>
          </cell>
          <cell r="AI273">
            <v>-1909.43366666667</v>
          </cell>
          <cell r="AJ273">
            <v>-1909.43366666667</v>
          </cell>
          <cell r="AK273">
            <v>-1909.43366666667</v>
          </cell>
          <cell r="AL273">
            <v>-1909.43366666667</v>
          </cell>
          <cell r="AM273">
            <v>-1909.43366666667</v>
          </cell>
          <cell r="AN273">
            <v>-1909.43366666667</v>
          </cell>
          <cell r="AO273">
            <v>-1863.72</v>
          </cell>
          <cell r="AP273">
            <v>-1863.72</v>
          </cell>
          <cell r="AQ273">
            <v>-1863.72</v>
          </cell>
          <cell r="AR273">
            <v>-1863.72</v>
          </cell>
          <cell r="AS273">
            <v>-1863.72</v>
          </cell>
          <cell r="AT273">
            <v>-1863.72</v>
          </cell>
          <cell r="AU273">
            <v>-1863.72</v>
          </cell>
          <cell r="AV273">
            <v>-1863.72</v>
          </cell>
          <cell r="AW273">
            <v>-1863.72</v>
          </cell>
          <cell r="AX273">
            <v>-1863.72</v>
          </cell>
          <cell r="AY273">
            <v>-1863.72</v>
          </cell>
          <cell r="AZ273">
            <v>-1863.72</v>
          </cell>
          <cell r="BA273">
            <v>-1847.4383333333301</v>
          </cell>
          <cell r="BB273">
            <v>-1847.4383333333301</v>
          </cell>
          <cell r="BC273">
            <v>-1847.4383333333301</v>
          </cell>
          <cell r="BD273">
            <v>-1847.4383333333301</v>
          </cell>
          <cell r="BE273">
            <v>-1847.4383333333301</v>
          </cell>
          <cell r="BF273">
            <v>-1847.4383333333301</v>
          </cell>
          <cell r="BG273">
            <v>-1847.4383333333301</v>
          </cell>
          <cell r="BH273">
            <v>-1847.4383333333301</v>
          </cell>
          <cell r="BI273">
            <v>-1847.4383333333301</v>
          </cell>
          <cell r="BJ273">
            <v>-1847.4383333333301</v>
          </cell>
          <cell r="BK273">
            <v>-1847.4383333333301</v>
          </cell>
          <cell r="BL273">
            <v>-1847.4383333333301</v>
          </cell>
        </row>
        <row r="274">
          <cell r="B274">
            <v>5</v>
          </cell>
          <cell r="C274" t="str">
            <v>GEOI-PDNP</v>
          </cell>
          <cell r="E274">
            <v>0</v>
          </cell>
          <cell r="F274">
            <v>0</v>
          </cell>
          <cell r="G274">
            <v>0</v>
          </cell>
          <cell r="H274">
            <v>0</v>
          </cell>
          <cell r="I274">
            <v>0</v>
          </cell>
          <cell r="J274">
            <v>0</v>
          </cell>
          <cell r="K274">
            <v>0</v>
          </cell>
          <cell r="L274">
            <v>-29.902080000000002</v>
          </cell>
          <cell r="M274">
            <v>-37.503740000000001</v>
          </cell>
          <cell r="N274">
            <v>-42.018740000000001</v>
          </cell>
          <cell r="O274">
            <v>-42.018740000000001</v>
          </cell>
          <cell r="P274">
            <v>-49.631970000000003</v>
          </cell>
          <cell r="Q274">
            <v>-53.645589999999999</v>
          </cell>
          <cell r="R274">
            <v>-58.219119999999997</v>
          </cell>
          <cell r="S274">
            <v>-69.646879999999996</v>
          </cell>
          <cell r="T274">
            <v>-70.788300000000007</v>
          </cell>
          <cell r="U274">
            <v>-81.105590000000007</v>
          </cell>
          <cell r="V274">
            <v>-88.608050000000006</v>
          </cell>
          <cell r="W274">
            <v>-86.27431</v>
          </cell>
          <cell r="X274">
            <v>-87.802210000000002</v>
          </cell>
          <cell r="Y274">
            <v>-87.802210000000002</v>
          </cell>
          <cell r="Z274">
            <v>-89.944209999999998</v>
          </cell>
          <cell r="AA274">
            <v>-90.171980000000005</v>
          </cell>
          <cell r="AB274">
            <v>-91.804630000000003</v>
          </cell>
          <cell r="AC274">
            <v>-94.325583333333299</v>
          </cell>
          <cell r="AD274">
            <v>-94.325583333333299</v>
          </cell>
          <cell r="AE274">
            <v>-94.325583333333299</v>
          </cell>
          <cell r="AF274">
            <v>-94.325583333333299</v>
          </cell>
          <cell r="AG274">
            <v>-94.325583333333299</v>
          </cell>
          <cell r="AH274">
            <v>-94.325583333333299</v>
          </cell>
          <cell r="AI274">
            <v>-94.325583333333299</v>
          </cell>
          <cell r="AJ274">
            <v>-94.325583333333299</v>
          </cell>
          <cell r="AK274">
            <v>-94.325583333333299</v>
          </cell>
          <cell r="AL274">
            <v>-94.325583333333299</v>
          </cell>
          <cell r="AM274">
            <v>-94.325583333333299</v>
          </cell>
          <cell r="AN274">
            <v>-94.325583333333299</v>
          </cell>
          <cell r="AO274">
            <v>-103.4754375</v>
          </cell>
          <cell r="AP274">
            <v>-103.4754375</v>
          </cell>
          <cell r="AQ274">
            <v>-103.4754375</v>
          </cell>
          <cell r="AR274">
            <v>-103.4754375</v>
          </cell>
          <cell r="AS274">
            <v>-103.4754375</v>
          </cell>
          <cell r="AT274">
            <v>-103.4754375</v>
          </cell>
          <cell r="AU274">
            <v>-103.4754375</v>
          </cell>
          <cell r="AV274">
            <v>-103.4754375</v>
          </cell>
          <cell r="AW274">
            <v>-103.4754375</v>
          </cell>
          <cell r="AX274">
            <v>-103.4754375</v>
          </cell>
          <cell r="AY274">
            <v>-103.4754375</v>
          </cell>
          <cell r="AZ274">
            <v>-103.4754375</v>
          </cell>
          <cell r="BA274">
            <v>-116.98925</v>
          </cell>
          <cell r="BB274">
            <v>-116.98925</v>
          </cell>
          <cell r="BC274">
            <v>-116.98925</v>
          </cell>
          <cell r="BD274">
            <v>-116.98925</v>
          </cell>
          <cell r="BE274">
            <v>-116.98925</v>
          </cell>
          <cell r="BF274">
            <v>-116.98925</v>
          </cell>
          <cell r="BG274">
            <v>-116.98925</v>
          </cell>
          <cell r="BH274">
            <v>-116.98925</v>
          </cell>
          <cell r="BI274">
            <v>-116.98925</v>
          </cell>
          <cell r="BJ274">
            <v>-116.98925</v>
          </cell>
          <cell r="BK274">
            <v>-116.98925</v>
          </cell>
          <cell r="BL274">
            <v>-116.98925</v>
          </cell>
        </row>
        <row r="275">
          <cell r="B275">
            <v>6</v>
          </cell>
          <cell r="C275" t="str">
            <v>GEOI-PUD</v>
          </cell>
          <cell r="E275">
            <v>0</v>
          </cell>
          <cell r="F275">
            <v>0</v>
          </cell>
          <cell r="G275">
            <v>0</v>
          </cell>
          <cell r="H275">
            <v>0</v>
          </cell>
          <cell r="I275">
            <v>0</v>
          </cell>
          <cell r="J275">
            <v>0</v>
          </cell>
          <cell r="K275">
            <v>0</v>
          </cell>
          <cell r="L275">
            <v>-28.060849999999999</v>
          </cell>
          <cell r="M275">
            <v>-39.052520000000001</v>
          </cell>
          <cell r="N275">
            <v>-49.207120000000003</v>
          </cell>
          <cell r="O275">
            <v>-51.585140000000003</v>
          </cell>
          <cell r="P275">
            <v>-70.752470000000002</v>
          </cell>
          <cell r="Q275">
            <v>-76.464619999999996</v>
          </cell>
          <cell r="R275">
            <v>-76.751729999999995</v>
          </cell>
          <cell r="S275">
            <v>-78.084590000000006</v>
          </cell>
          <cell r="T275">
            <v>-84.672539999999998</v>
          </cell>
          <cell r="U275">
            <v>-87.630409999999998</v>
          </cell>
          <cell r="V275">
            <v>-94.608159999999998</v>
          </cell>
          <cell r="W275">
            <v>-97.266120000000001</v>
          </cell>
          <cell r="X275">
            <v>-101.68722</v>
          </cell>
          <cell r="Y275">
            <v>-101.74648000000001</v>
          </cell>
          <cell r="Z275">
            <v>-103.93075</v>
          </cell>
          <cell r="AA275">
            <v>-103.87815999999999</v>
          </cell>
          <cell r="AB275">
            <v>-105.40141</v>
          </cell>
          <cell r="AC275">
            <v>-116.7348125</v>
          </cell>
          <cell r="AD275">
            <v>-116.7348125</v>
          </cell>
          <cell r="AE275">
            <v>-116.7348125</v>
          </cell>
          <cell r="AF275">
            <v>-116.7348125</v>
          </cell>
          <cell r="AG275">
            <v>-116.7348125</v>
          </cell>
          <cell r="AH275">
            <v>-116.7348125</v>
          </cell>
          <cell r="AI275">
            <v>-116.7348125</v>
          </cell>
          <cell r="AJ275">
            <v>-116.7348125</v>
          </cell>
          <cell r="AK275">
            <v>-116.7348125</v>
          </cell>
          <cell r="AL275">
            <v>-116.7348125</v>
          </cell>
          <cell r="AM275">
            <v>-116.7348125</v>
          </cell>
          <cell r="AN275">
            <v>-116.7348125</v>
          </cell>
          <cell r="AO275">
            <v>-126.159895833333</v>
          </cell>
          <cell r="AP275">
            <v>-126.159895833333</v>
          </cell>
          <cell r="AQ275">
            <v>-126.159895833333</v>
          </cell>
          <cell r="AR275">
            <v>-126.159895833333</v>
          </cell>
          <cell r="AS275">
            <v>-126.159895833333</v>
          </cell>
          <cell r="AT275">
            <v>-126.159895833333</v>
          </cell>
          <cell r="AU275">
            <v>-126.159895833333</v>
          </cell>
          <cell r="AV275">
            <v>-126.159895833333</v>
          </cell>
          <cell r="AW275">
            <v>-126.159895833333</v>
          </cell>
          <cell r="AX275">
            <v>-126.159895833333</v>
          </cell>
          <cell r="AY275">
            <v>-126.159895833333</v>
          </cell>
          <cell r="AZ275">
            <v>-126.159895833333</v>
          </cell>
          <cell r="BA275">
            <v>-122.10778166666699</v>
          </cell>
          <cell r="BB275">
            <v>-122.10778166666699</v>
          </cell>
          <cell r="BC275">
            <v>-122.10778166666699</v>
          </cell>
          <cell r="BD275">
            <v>-122.10778166666699</v>
          </cell>
          <cell r="BE275">
            <v>-122.10778166666699</v>
          </cell>
          <cell r="BF275">
            <v>-122.10778166666699</v>
          </cell>
          <cell r="BG275">
            <v>-122.10778166666699</v>
          </cell>
          <cell r="BH275">
            <v>-122.10778166666699</v>
          </cell>
          <cell r="BI275">
            <v>-122.10778166666699</v>
          </cell>
          <cell r="BJ275">
            <v>-122.10778166666699</v>
          </cell>
          <cell r="BK275">
            <v>-122.10778166666699</v>
          </cell>
          <cell r="BL275">
            <v>-122.10778166666699</v>
          </cell>
        </row>
        <row r="276">
          <cell r="B276">
            <v>7</v>
          </cell>
          <cell r="C276" t="str">
            <v>CH4-PDP</v>
          </cell>
          <cell r="E276">
            <v>0</v>
          </cell>
          <cell r="F276">
            <v>0</v>
          </cell>
          <cell r="G276">
            <v>0</v>
          </cell>
          <cell r="H276">
            <v>0</v>
          </cell>
          <cell r="I276">
            <v>0</v>
          </cell>
          <cell r="J276">
            <v>0</v>
          </cell>
          <cell r="K276">
            <v>-103.9</v>
          </cell>
          <cell r="L276">
            <v>-99.9</v>
          </cell>
          <cell r="M276">
            <v>-97.1</v>
          </cell>
          <cell r="N276">
            <v>-94.6</v>
          </cell>
          <cell r="O276">
            <v>-92.2</v>
          </cell>
          <cell r="P276">
            <v>-90</v>
          </cell>
          <cell r="Q276">
            <v>-87.9</v>
          </cell>
          <cell r="R276">
            <v>-85.9</v>
          </cell>
          <cell r="S276">
            <v>-83.9</v>
          </cell>
          <cell r="T276">
            <v>-82.1</v>
          </cell>
          <cell r="U276">
            <v>-80.400000000000006</v>
          </cell>
          <cell r="V276">
            <v>-78.8</v>
          </cell>
          <cell r="W276">
            <v>-77.2</v>
          </cell>
          <cell r="X276">
            <v>-75.8</v>
          </cell>
          <cell r="Y276">
            <v>-74.400000000000006</v>
          </cell>
          <cell r="Z276">
            <v>-73.2</v>
          </cell>
          <cell r="AA276">
            <v>-72.099999999999994</v>
          </cell>
          <cell r="AB276">
            <v>-71</v>
          </cell>
          <cell r="AC276">
            <v>-70</v>
          </cell>
          <cell r="AD276">
            <v>-69.2</v>
          </cell>
          <cell r="AE276">
            <v>-68.400000000000006</v>
          </cell>
          <cell r="AF276">
            <v>-67.8</v>
          </cell>
          <cell r="AG276">
            <v>-67.3</v>
          </cell>
          <cell r="AH276">
            <v>-66.900000000000006</v>
          </cell>
          <cell r="AI276">
            <v>-66.400000000000006</v>
          </cell>
          <cell r="AJ276">
            <v>-66.099999999999994</v>
          </cell>
          <cell r="AK276">
            <v>-65.900000000000006</v>
          </cell>
          <cell r="AL276">
            <v>-65.7</v>
          </cell>
          <cell r="AM276">
            <v>-65.5</v>
          </cell>
          <cell r="AN276">
            <v>-65.3</v>
          </cell>
          <cell r="AO276">
            <v>-65.099999999999994</v>
          </cell>
          <cell r="AP276">
            <v>-65</v>
          </cell>
          <cell r="AQ276">
            <v>-64.8</v>
          </cell>
          <cell r="AR276">
            <v>-64.599999999999994</v>
          </cell>
          <cell r="AS276">
            <v>-64.400000000000006</v>
          </cell>
          <cell r="AT276">
            <v>-64.3</v>
          </cell>
          <cell r="AU276">
            <v>-64.099999999999994</v>
          </cell>
          <cell r="AV276">
            <v>-63.9</v>
          </cell>
          <cell r="AW276">
            <v>-63.8</v>
          </cell>
          <cell r="AX276">
            <v>-63.6</v>
          </cell>
          <cell r="AY276">
            <v>-63.4</v>
          </cell>
          <cell r="AZ276">
            <v>-63.3</v>
          </cell>
          <cell r="BA276">
            <v>-63.1</v>
          </cell>
          <cell r="BB276">
            <v>-63</v>
          </cell>
          <cell r="BC276">
            <v>-62.8</v>
          </cell>
          <cell r="BD276">
            <v>-62.7</v>
          </cell>
          <cell r="BE276">
            <v>-62.5</v>
          </cell>
          <cell r="BF276">
            <v>-62.3</v>
          </cell>
          <cell r="BG276">
            <v>-62.2</v>
          </cell>
          <cell r="BH276">
            <v>-62</v>
          </cell>
          <cell r="BI276">
            <v>-61.9</v>
          </cell>
          <cell r="BJ276">
            <v>-61.7</v>
          </cell>
          <cell r="BK276">
            <v>-61.6</v>
          </cell>
          <cell r="BL276">
            <v>-61.5</v>
          </cell>
        </row>
        <row r="277">
          <cell r="B277">
            <v>8</v>
          </cell>
          <cell r="C277" t="str">
            <v>CH4-PDNP</v>
          </cell>
          <cell r="E277">
            <v>0</v>
          </cell>
          <cell r="F277">
            <v>0</v>
          </cell>
          <cell r="G277">
            <v>0</v>
          </cell>
          <cell r="H277">
            <v>0</v>
          </cell>
          <cell r="I277">
            <v>0</v>
          </cell>
          <cell r="J277">
            <v>0</v>
          </cell>
          <cell r="K277">
            <v>-33.299999999999997</v>
          </cell>
          <cell r="L277">
            <v>-30.1</v>
          </cell>
          <cell r="M277">
            <v>-27.3</v>
          </cell>
          <cell r="N277">
            <v>-25</v>
          </cell>
          <cell r="O277">
            <v>-23.4</v>
          </cell>
          <cell r="P277">
            <v>-22.3</v>
          </cell>
          <cell r="Q277">
            <v>-21.5</v>
          </cell>
          <cell r="R277">
            <v>-20.9</v>
          </cell>
          <cell r="S277">
            <v>-20.3</v>
          </cell>
          <cell r="T277">
            <v>-19.7</v>
          </cell>
          <cell r="U277">
            <v>-19.2</v>
          </cell>
          <cell r="V277">
            <v>-18.7</v>
          </cell>
          <cell r="W277">
            <v>-18.2</v>
          </cell>
          <cell r="X277">
            <v>-17.7</v>
          </cell>
          <cell r="Y277">
            <v>-17.3</v>
          </cell>
          <cell r="Z277">
            <v>-16.899999999999999</v>
          </cell>
          <cell r="AA277">
            <v>-16.5</v>
          </cell>
          <cell r="AB277">
            <v>-16.2</v>
          </cell>
          <cell r="AC277">
            <v>-15.8</v>
          </cell>
          <cell r="AD277">
            <v>-15.5</v>
          </cell>
          <cell r="AE277">
            <v>-15.2</v>
          </cell>
          <cell r="AF277">
            <v>-14.9</v>
          </cell>
          <cell r="AG277">
            <v>-14.6</v>
          </cell>
          <cell r="AH277">
            <v>-14.3</v>
          </cell>
          <cell r="AI277">
            <v>-14.1</v>
          </cell>
          <cell r="AJ277">
            <v>-13.8</v>
          </cell>
          <cell r="AK277">
            <v>-13.6</v>
          </cell>
          <cell r="AL277">
            <v>-13.4</v>
          </cell>
          <cell r="AM277">
            <v>-13.3</v>
          </cell>
          <cell r="AN277">
            <v>-13.2</v>
          </cell>
          <cell r="AO277">
            <v>-13.2</v>
          </cell>
          <cell r="AP277">
            <v>-13.1</v>
          </cell>
          <cell r="AQ277">
            <v>-13.1</v>
          </cell>
          <cell r="AR277">
            <v>-13.1</v>
          </cell>
          <cell r="AS277">
            <v>-13</v>
          </cell>
          <cell r="AT277">
            <v>-13</v>
          </cell>
          <cell r="AU277">
            <v>-13</v>
          </cell>
          <cell r="AV277">
            <v>-13</v>
          </cell>
          <cell r="AW277">
            <v>-12.9</v>
          </cell>
          <cell r="AX277">
            <v>-12.9</v>
          </cell>
          <cell r="AY277">
            <v>-12.9</v>
          </cell>
          <cell r="AZ277">
            <v>-12.9</v>
          </cell>
          <cell r="BA277">
            <v>-12.8</v>
          </cell>
          <cell r="BB277">
            <v>-12.8</v>
          </cell>
          <cell r="BC277">
            <v>-12.8</v>
          </cell>
          <cell r="BD277">
            <v>-12.7</v>
          </cell>
          <cell r="BE277">
            <v>-12.7</v>
          </cell>
          <cell r="BF277">
            <v>-12.7</v>
          </cell>
          <cell r="BG277">
            <v>-12.7</v>
          </cell>
          <cell r="BH277">
            <v>-12.6</v>
          </cell>
          <cell r="BI277">
            <v>-12.6</v>
          </cell>
          <cell r="BJ277">
            <v>-12.6</v>
          </cell>
          <cell r="BK277">
            <v>-12.6</v>
          </cell>
          <cell r="BL277">
            <v>-12.5</v>
          </cell>
        </row>
        <row r="278">
          <cell r="B278">
            <v>9</v>
          </cell>
          <cell r="C278" t="str">
            <v>Utica_BOG</v>
          </cell>
          <cell r="E278">
            <v>0</v>
          </cell>
          <cell r="F278">
            <v>0</v>
          </cell>
          <cell r="G278">
            <v>0</v>
          </cell>
          <cell r="H278">
            <v>0</v>
          </cell>
          <cell r="I278">
            <v>0</v>
          </cell>
          <cell r="J278">
            <v>0</v>
          </cell>
          <cell r="K278">
            <v>0</v>
          </cell>
          <cell r="L278">
            <v>0</v>
          </cell>
          <cell r="M278">
            <v>0</v>
          </cell>
          <cell r="N278">
            <v>0</v>
          </cell>
          <cell r="O278">
            <v>0</v>
          </cell>
          <cell r="P278">
            <v>0</v>
          </cell>
          <cell r="Q278">
            <v>0</v>
          </cell>
          <cell r="R278">
            <v>-4</v>
          </cell>
          <cell r="S278">
            <v>-8</v>
          </cell>
          <cell r="T278">
            <v>-8</v>
          </cell>
          <cell r="U278">
            <v>-12</v>
          </cell>
          <cell r="V278">
            <v>-16</v>
          </cell>
          <cell r="W278">
            <v>-20</v>
          </cell>
          <cell r="X278">
            <v>-24</v>
          </cell>
          <cell r="Y278">
            <v>-28</v>
          </cell>
          <cell r="Z278">
            <v>-32</v>
          </cell>
          <cell r="AA278">
            <v>-36</v>
          </cell>
          <cell r="AB278">
            <v>-40</v>
          </cell>
          <cell r="AC278">
            <v>-44</v>
          </cell>
          <cell r="AD278">
            <v>-48</v>
          </cell>
          <cell r="AE278">
            <v>-52</v>
          </cell>
          <cell r="AF278">
            <v>-56</v>
          </cell>
          <cell r="AG278">
            <v>-60</v>
          </cell>
          <cell r="AH278">
            <v>-64</v>
          </cell>
          <cell r="AI278">
            <v>-68</v>
          </cell>
          <cell r="AJ278">
            <v>-72</v>
          </cell>
          <cell r="AK278">
            <v>-76</v>
          </cell>
          <cell r="AL278">
            <v>-80</v>
          </cell>
          <cell r="AM278">
            <v>-84</v>
          </cell>
          <cell r="AN278">
            <v>-88</v>
          </cell>
          <cell r="AO278">
            <v>-92</v>
          </cell>
          <cell r="AP278">
            <v>-96</v>
          </cell>
          <cell r="AQ278">
            <v>-100</v>
          </cell>
          <cell r="AR278">
            <v>-104</v>
          </cell>
          <cell r="AS278">
            <v>-108</v>
          </cell>
          <cell r="AT278">
            <v>-112</v>
          </cell>
          <cell r="AU278">
            <v>-116</v>
          </cell>
          <cell r="AV278">
            <v>-120</v>
          </cell>
          <cell r="AW278">
            <v>-124</v>
          </cell>
          <cell r="AX278">
            <v>-128</v>
          </cell>
          <cell r="AY278">
            <v>-136</v>
          </cell>
          <cell r="AZ278">
            <v>-140</v>
          </cell>
          <cell r="BA278">
            <v>-144</v>
          </cell>
          <cell r="BB278">
            <v>-148</v>
          </cell>
          <cell r="BC278">
            <v>-152</v>
          </cell>
          <cell r="BD278">
            <v>-156</v>
          </cell>
          <cell r="BE278">
            <v>-160</v>
          </cell>
          <cell r="BF278">
            <v>-164</v>
          </cell>
          <cell r="BG278">
            <v>-168</v>
          </cell>
          <cell r="BH278">
            <v>-172</v>
          </cell>
          <cell r="BI278">
            <v>-176</v>
          </cell>
          <cell r="BJ278">
            <v>-180</v>
          </cell>
          <cell r="BK278">
            <v>-184</v>
          </cell>
          <cell r="BL278">
            <v>-188</v>
          </cell>
        </row>
        <row r="279">
          <cell r="B279">
            <v>10</v>
          </cell>
          <cell r="C279" t="str">
            <v>Utica_BONCL</v>
          </cell>
          <cell r="E279">
            <v>0</v>
          </cell>
          <cell r="F279">
            <v>0</v>
          </cell>
          <cell r="G279">
            <v>0</v>
          </cell>
          <cell r="H279">
            <v>0</v>
          </cell>
          <cell r="I279">
            <v>0</v>
          </cell>
          <cell r="J279">
            <v>0</v>
          </cell>
          <cell r="K279">
            <v>0</v>
          </cell>
          <cell r="L279">
            <v>0</v>
          </cell>
          <cell r="M279">
            <v>0</v>
          </cell>
          <cell r="N279">
            <v>0</v>
          </cell>
          <cell r="O279">
            <v>-4</v>
          </cell>
          <cell r="P279">
            <v>-8</v>
          </cell>
          <cell r="Q279">
            <v>-8</v>
          </cell>
          <cell r="R279">
            <v>-12</v>
          </cell>
          <cell r="S279">
            <v>-16</v>
          </cell>
          <cell r="T279">
            <v>-20</v>
          </cell>
          <cell r="U279">
            <v>-24</v>
          </cell>
          <cell r="V279">
            <v>-28</v>
          </cell>
          <cell r="W279">
            <v>-32</v>
          </cell>
          <cell r="X279">
            <v>-36</v>
          </cell>
          <cell r="Y279">
            <v>-40</v>
          </cell>
          <cell r="Z279">
            <v>-44</v>
          </cell>
          <cell r="AA279">
            <v>-48</v>
          </cell>
          <cell r="AB279">
            <v>-52</v>
          </cell>
          <cell r="AC279">
            <v>-56</v>
          </cell>
          <cell r="AD279">
            <v>-60</v>
          </cell>
          <cell r="AE279">
            <v>-64</v>
          </cell>
          <cell r="AF279">
            <v>-68</v>
          </cell>
          <cell r="AG279">
            <v>-72</v>
          </cell>
          <cell r="AH279">
            <v>-76</v>
          </cell>
          <cell r="AI279">
            <v>-80</v>
          </cell>
          <cell r="AJ279">
            <v>-84</v>
          </cell>
          <cell r="AK279">
            <v>-88</v>
          </cell>
          <cell r="AL279">
            <v>-92</v>
          </cell>
          <cell r="AM279">
            <v>-96</v>
          </cell>
          <cell r="AN279">
            <v>-100</v>
          </cell>
          <cell r="AO279">
            <v>-104</v>
          </cell>
          <cell r="AP279">
            <v>-108</v>
          </cell>
          <cell r="AQ279">
            <v>-112</v>
          </cell>
          <cell r="AR279">
            <v>-116</v>
          </cell>
          <cell r="AS279">
            <v>-120</v>
          </cell>
          <cell r="AT279">
            <v>-124</v>
          </cell>
          <cell r="AU279">
            <v>-128</v>
          </cell>
          <cell r="AV279">
            <v>-136</v>
          </cell>
          <cell r="AW279">
            <v>-140</v>
          </cell>
          <cell r="AX279">
            <v>-144</v>
          </cell>
          <cell r="AY279">
            <v>-148</v>
          </cell>
          <cell r="AZ279">
            <v>-152</v>
          </cell>
          <cell r="BA279">
            <v>-156</v>
          </cell>
          <cell r="BB279">
            <v>-160</v>
          </cell>
          <cell r="BC279">
            <v>-164</v>
          </cell>
          <cell r="BD279">
            <v>-168</v>
          </cell>
          <cell r="BE279">
            <v>-172</v>
          </cell>
          <cell r="BF279">
            <v>-176</v>
          </cell>
          <cell r="BG279">
            <v>-180</v>
          </cell>
          <cell r="BH279">
            <v>-184</v>
          </cell>
          <cell r="BI279">
            <v>-188</v>
          </cell>
          <cell r="BJ279">
            <v>-192</v>
          </cell>
          <cell r="BK279">
            <v>-196</v>
          </cell>
          <cell r="BL279">
            <v>-200</v>
          </cell>
        </row>
        <row r="280">
          <cell r="B280">
            <v>11</v>
          </cell>
          <cell r="C280" t="str">
            <v>Utica_BOR</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-3.6</v>
          </cell>
          <cell r="AH280">
            <v>-7.2</v>
          </cell>
          <cell r="AI280">
            <v>-10.8</v>
          </cell>
          <cell r="AJ280">
            <v>-14.4</v>
          </cell>
          <cell r="AK280">
            <v>-18</v>
          </cell>
          <cell r="AL280">
            <v>-21.6</v>
          </cell>
          <cell r="AM280">
            <v>-25.200000000000003</v>
          </cell>
          <cell r="AN280">
            <v>-28.800000000000004</v>
          </cell>
          <cell r="AO280">
            <v>-32.400000000000006</v>
          </cell>
          <cell r="AP280">
            <v>-36.000000000000007</v>
          </cell>
          <cell r="AQ280">
            <v>-39.600000000000009</v>
          </cell>
          <cell r="AR280">
            <v>-43.20000000000001</v>
          </cell>
          <cell r="AS280">
            <v>-46.800000000000011</v>
          </cell>
          <cell r="AT280">
            <v>-50.400000000000013</v>
          </cell>
          <cell r="AU280">
            <v>-54.000000000000014</v>
          </cell>
          <cell r="AV280">
            <v>-57.600000000000016</v>
          </cell>
          <cell r="AW280">
            <v>-61.200000000000017</v>
          </cell>
          <cell r="AX280">
            <v>-64.800000000000011</v>
          </cell>
          <cell r="AY280">
            <v>-72.000000000000014</v>
          </cell>
          <cell r="AZ280">
            <v>-79.200000000000017</v>
          </cell>
          <cell r="BA280">
            <v>-86.40000000000002</v>
          </cell>
          <cell r="BB280">
            <v>-93.600000000000023</v>
          </cell>
          <cell r="BC280">
            <v>-100.80000000000003</v>
          </cell>
          <cell r="BD280">
            <v>-108.00000000000003</v>
          </cell>
          <cell r="BE280">
            <v>-115.20000000000003</v>
          </cell>
          <cell r="BF280">
            <v>-122.40000000000003</v>
          </cell>
          <cell r="BG280">
            <v>-129.60000000000002</v>
          </cell>
          <cell r="BH280">
            <v>-136.80000000000001</v>
          </cell>
          <cell r="BI280">
            <v>-144</v>
          </cell>
          <cell r="BJ280">
            <v>-151.19999999999999</v>
          </cell>
          <cell r="BK280">
            <v>-158.39999999999998</v>
          </cell>
          <cell r="BL280">
            <v>-165.59999999999997</v>
          </cell>
        </row>
        <row r="281">
          <cell r="B281">
            <v>12</v>
          </cell>
          <cell r="C281" t="str">
            <v>Utica_TG</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-4</v>
          </cell>
          <cell r="U281">
            <v>-4</v>
          </cell>
          <cell r="V281">
            <v>-4</v>
          </cell>
          <cell r="W281">
            <v>-4</v>
          </cell>
          <cell r="X281">
            <v>-8</v>
          </cell>
          <cell r="Y281">
            <v>-12</v>
          </cell>
          <cell r="Z281">
            <v>-16</v>
          </cell>
          <cell r="AA281">
            <v>-20</v>
          </cell>
          <cell r="AB281">
            <v>-24</v>
          </cell>
          <cell r="AC281">
            <v>-28</v>
          </cell>
          <cell r="AD281">
            <v>-32</v>
          </cell>
          <cell r="AE281">
            <v>-36</v>
          </cell>
          <cell r="AF281">
            <v>-40</v>
          </cell>
          <cell r="AG281">
            <v>-44</v>
          </cell>
          <cell r="AH281">
            <v>-48</v>
          </cell>
          <cell r="AI281">
            <v>-52</v>
          </cell>
          <cell r="AJ281">
            <v>-56</v>
          </cell>
          <cell r="AK281">
            <v>-60</v>
          </cell>
          <cell r="AL281">
            <v>-64</v>
          </cell>
          <cell r="AM281">
            <v>-68</v>
          </cell>
          <cell r="AN281">
            <v>-72</v>
          </cell>
          <cell r="AO281">
            <v>-76</v>
          </cell>
          <cell r="AP281">
            <v>-80</v>
          </cell>
          <cell r="AQ281">
            <v>-84</v>
          </cell>
          <cell r="AR281">
            <v>-88</v>
          </cell>
          <cell r="AS281">
            <v>-96</v>
          </cell>
          <cell r="AT281">
            <v>-104</v>
          </cell>
          <cell r="AU281">
            <v>-112</v>
          </cell>
          <cell r="AV281">
            <v>-120</v>
          </cell>
          <cell r="AW281">
            <v>-128</v>
          </cell>
          <cell r="AX281">
            <v>-136</v>
          </cell>
          <cell r="AY281">
            <v>-144</v>
          </cell>
          <cell r="AZ281">
            <v>-152</v>
          </cell>
          <cell r="BA281">
            <v>-168</v>
          </cell>
          <cell r="BB281">
            <v>-176</v>
          </cell>
          <cell r="BC281">
            <v>-184</v>
          </cell>
          <cell r="BD281">
            <v>-192</v>
          </cell>
          <cell r="BE281">
            <v>-200</v>
          </cell>
          <cell r="BF281">
            <v>-208</v>
          </cell>
          <cell r="BG281">
            <v>-216</v>
          </cell>
          <cell r="BH281">
            <v>-224</v>
          </cell>
          <cell r="BI281">
            <v>-232</v>
          </cell>
          <cell r="BJ281">
            <v>-240</v>
          </cell>
          <cell r="BK281">
            <v>-248</v>
          </cell>
          <cell r="BL281">
            <v>-256</v>
          </cell>
        </row>
        <row r="282">
          <cell r="B282">
            <v>13</v>
          </cell>
          <cell r="C282" t="str">
            <v>Utica_WGS</v>
          </cell>
          <cell r="E282">
            <v>0</v>
          </cell>
          <cell r="F282">
            <v>0</v>
          </cell>
          <cell r="G282">
            <v>0</v>
          </cell>
          <cell r="H282">
            <v>0</v>
          </cell>
          <cell r="I282">
            <v>0</v>
          </cell>
          <cell r="J282">
            <v>0</v>
          </cell>
          <cell r="K282">
            <v>0</v>
          </cell>
          <cell r="L282">
            <v>0</v>
          </cell>
          <cell r="M282">
            <v>0</v>
          </cell>
          <cell r="N282">
            <v>0</v>
          </cell>
          <cell r="O282">
            <v>0</v>
          </cell>
          <cell r="P282">
            <v>0</v>
          </cell>
          <cell r="Q282">
            <v>-3.6</v>
          </cell>
          <cell r="R282">
            <v>-3.6</v>
          </cell>
          <cell r="S282">
            <v>-3.6</v>
          </cell>
          <cell r="T282">
            <v>-3.6</v>
          </cell>
          <cell r="U282">
            <v>-7.2</v>
          </cell>
          <cell r="V282">
            <v>-10.8</v>
          </cell>
          <cell r="W282">
            <v>-14.4</v>
          </cell>
          <cell r="X282">
            <v>-18</v>
          </cell>
          <cell r="Y282">
            <v>-21.6</v>
          </cell>
          <cell r="Z282">
            <v>-25.200000000000003</v>
          </cell>
          <cell r="AA282">
            <v>-28.800000000000004</v>
          </cell>
          <cell r="AB282">
            <v>-32.400000000000006</v>
          </cell>
          <cell r="AC282">
            <v>-36.000000000000007</v>
          </cell>
          <cell r="AD282">
            <v>-39.600000000000009</v>
          </cell>
          <cell r="AE282">
            <v>-43.20000000000001</v>
          </cell>
          <cell r="AF282">
            <v>-46.800000000000011</v>
          </cell>
          <cell r="AG282">
            <v>-50.400000000000013</v>
          </cell>
          <cell r="AH282">
            <v>-54.000000000000014</v>
          </cell>
          <cell r="AI282">
            <v>-57.600000000000016</v>
          </cell>
          <cell r="AJ282">
            <v>-61.200000000000017</v>
          </cell>
          <cell r="AK282">
            <v>-64.800000000000011</v>
          </cell>
          <cell r="AL282">
            <v>-68.400000000000006</v>
          </cell>
          <cell r="AM282">
            <v>-75.600000000000009</v>
          </cell>
          <cell r="AN282">
            <v>-82.800000000000011</v>
          </cell>
          <cell r="AO282">
            <v>-90.000000000000014</v>
          </cell>
          <cell r="AP282">
            <v>-97.200000000000017</v>
          </cell>
          <cell r="AQ282">
            <v>-104.40000000000002</v>
          </cell>
          <cell r="AR282">
            <v>-111.60000000000002</v>
          </cell>
          <cell r="AS282">
            <v>-118.80000000000003</v>
          </cell>
          <cell r="AT282">
            <v>-126.00000000000003</v>
          </cell>
          <cell r="AU282">
            <v>-133.20000000000002</v>
          </cell>
          <cell r="AV282">
            <v>-140.4</v>
          </cell>
          <cell r="AW282">
            <v>-147.6</v>
          </cell>
          <cell r="AX282">
            <v>-154.79999999999998</v>
          </cell>
          <cell r="AY282">
            <v>-169.2</v>
          </cell>
          <cell r="AZ282">
            <v>-176.39999999999998</v>
          </cell>
          <cell r="BA282">
            <v>-183.59999999999997</v>
          </cell>
          <cell r="BB282">
            <v>-190.79999999999995</v>
          </cell>
          <cell r="BC282">
            <v>-197.99999999999994</v>
          </cell>
          <cell r="BD282">
            <v>-205.19999999999993</v>
          </cell>
          <cell r="BE282">
            <v>-212.39999999999992</v>
          </cell>
          <cell r="BF282">
            <v>-219.59999999999991</v>
          </cell>
          <cell r="BG282">
            <v>-226.7999999999999</v>
          </cell>
          <cell r="BH282">
            <v>-233.99999999999989</v>
          </cell>
          <cell r="BI282">
            <v>-241.19999999999987</v>
          </cell>
          <cell r="BJ282">
            <v>-248.39999999999986</v>
          </cell>
          <cell r="BK282">
            <v>-255.59999999999985</v>
          </cell>
          <cell r="BL282">
            <v>-262.79999999999984</v>
          </cell>
        </row>
        <row r="283">
          <cell r="B283">
            <v>14</v>
          </cell>
          <cell r="C283" t="str">
            <v>Woodbine_EN</v>
          </cell>
          <cell r="E283">
            <v>0</v>
          </cell>
          <cell r="F283">
            <v>0</v>
          </cell>
          <cell r="G283">
            <v>0</v>
          </cell>
          <cell r="H283">
            <v>0</v>
          </cell>
          <cell r="I283">
            <v>0</v>
          </cell>
          <cell r="J283">
            <v>0</v>
          </cell>
          <cell r="K283">
            <v>0</v>
          </cell>
          <cell r="L283">
            <v>-3.2</v>
          </cell>
          <cell r="M283">
            <v>-6.4</v>
          </cell>
          <cell r="N283">
            <v>-9.6000000000000014</v>
          </cell>
          <cell r="O283">
            <v>-12.8</v>
          </cell>
          <cell r="P283">
            <v>-19.200000000000003</v>
          </cell>
          <cell r="Q283">
            <v>-25.6</v>
          </cell>
          <cell r="R283">
            <v>-32</v>
          </cell>
          <cell r="S283">
            <v>-38.4</v>
          </cell>
          <cell r="T283">
            <v>-44.8</v>
          </cell>
          <cell r="U283">
            <v>-51.199999999999996</v>
          </cell>
          <cell r="V283">
            <v>-57.599999999999994</v>
          </cell>
          <cell r="W283">
            <v>-63.999999999999993</v>
          </cell>
          <cell r="X283">
            <v>-70.399999999999991</v>
          </cell>
          <cell r="Y283">
            <v>-73.599999999999994</v>
          </cell>
          <cell r="Z283">
            <v>-76.8</v>
          </cell>
          <cell r="AA283">
            <v>-80</v>
          </cell>
          <cell r="AB283">
            <v>-83.2</v>
          </cell>
          <cell r="AC283">
            <v>-86.4</v>
          </cell>
          <cell r="AD283">
            <v>-89.600000000000009</v>
          </cell>
          <cell r="AE283">
            <v>-92.800000000000011</v>
          </cell>
          <cell r="AF283">
            <v>-96.000000000000014</v>
          </cell>
          <cell r="AG283">
            <v>-99.200000000000017</v>
          </cell>
          <cell r="AH283">
            <v>-102.40000000000002</v>
          </cell>
          <cell r="AI283">
            <v>-105.60000000000002</v>
          </cell>
          <cell r="AJ283">
            <v>-108.80000000000003</v>
          </cell>
          <cell r="AK283">
            <v>-112.00000000000003</v>
          </cell>
          <cell r="AL283">
            <v>-121.60000000000002</v>
          </cell>
          <cell r="AM283">
            <v>-131.20000000000002</v>
          </cell>
          <cell r="AN283">
            <v>-140.80000000000001</v>
          </cell>
          <cell r="AO283">
            <v>-150.4</v>
          </cell>
          <cell r="AP283">
            <v>-169.60000000000002</v>
          </cell>
          <cell r="AQ283">
            <v>-169.60000000000002</v>
          </cell>
          <cell r="AR283">
            <v>-176.00000000000003</v>
          </cell>
          <cell r="AS283">
            <v>-182.40000000000003</v>
          </cell>
          <cell r="AT283">
            <v>-195.20000000000005</v>
          </cell>
          <cell r="AU283">
            <v>-201.60000000000005</v>
          </cell>
          <cell r="AV283">
            <v>-208.00000000000006</v>
          </cell>
          <cell r="AW283">
            <v>-214.40000000000006</v>
          </cell>
          <cell r="AX283">
            <v>-220.80000000000007</v>
          </cell>
          <cell r="AY283">
            <v>-227.20000000000007</v>
          </cell>
          <cell r="AZ283">
            <v>-233.60000000000008</v>
          </cell>
          <cell r="BA283">
            <v>-240.00000000000009</v>
          </cell>
          <cell r="BB283">
            <v>-246.40000000000009</v>
          </cell>
          <cell r="BC283">
            <v>-252.8000000000001</v>
          </cell>
          <cell r="BD283">
            <v>-259.2000000000001</v>
          </cell>
          <cell r="BE283">
            <v>-265.60000000000008</v>
          </cell>
          <cell r="BF283">
            <v>-272.00000000000006</v>
          </cell>
          <cell r="BG283">
            <v>-278.40000000000003</v>
          </cell>
          <cell r="BH283">
            <v>-284.8</v>
          </cell>
          <cell r="BI283">
            <v>-291.2</v>
          </cell>
          <cell r="BJ283">
            <v>-297.59999999999997</v>
          </cell>
          <cell r="BK283">
            <v>-303.99999999999994</v>
          </cell>
          <cell r="BL283">
            <v>-310.39999999999992</v>
          </cell>
        </row>
        <row r="284">
          <cell r="B284">
            <v>15</v>
          </cell>
          <cell r="C284" t="str">
            <v>Woodbine_AMI</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-3.2</v>
          </cell>
          <cell r="AA284">
            <v>-6.4</v>
          </cell>
          <cell r="AB284">
            <v>-9.6000000000000014</v>
          </cell>
          <cell r="AC284">
            <v>-12.8</v>
          </cell>
          <cell r="AD284">
            <v>-16</v>
          </cell>
          <cell r="AE284">
            <v>-19.2</v>
          </cell>
          <cell r="AF284">
            <v>-25.6</v>
          </cell>
          <cell r="AG284">
            <v>-32</v>
          </cell>
          <cell r="AH284">
            <v>-38.4</v>
          </cell>
          <cell r="AI284">
            <v>-44.8</v>
          </cell>
          <cell r="AJ284">
            <v>-51.199999999999996</v>
          </cell>
          <cell r="AK284">
            <v>-57.599999999999994</v>
          </cell>
          <cell r="AL284">
            <v>-60.8</v>
          </cell>
          <cell r="AM284">
            <v>-64</v>
          </cell>
          <cell r="AN284">
            <v>-67.2</v>
          </cell>
          <cell r="AO284">
            <v>-70.400000000000006</v>
          </cell>
          <cell r="AP284">
            <v>-73.600000000000009</v>
          </cell>
          <cell r="AQ284">
            <v>-76.800000000000011</v>
          </cell>
          <cell r="AR284">
            <v>-86.4</v>
          </cell>
          <cell r="AS284">
            <v>-96</v>
          </cell>
          <cell r="AT284">
            <v>-105.6</v>
          </cell>
          <cell r="AU284">
            <v>-115.19999999999999</v>
          </cell>
          <cell r="AV284">
            <v>-124.79999999999998</v>
          </cell>
          <cell r="AW284">
            <v>-134.39999999999998</v>
          </cell>
          <cell r="AX284">
            <v>-147.19999999999999</v>
          </cell>
          <cell r="AY284">
            <v>-160</v>
          </cell>
          <cell r="AZ284">
            <v>-172.8</v>
          </cell>
          <cell r="BA284">
            <v>-185.60000000000002</v>
          </cell>
          <cell r="BB284">
            <v>-198.40000000000003</v>
          </cell>
          <cell r="BC284">
            <v>-211.20000000000005</v>
          </cell>
          <cell r="BD284">
            <v>-224.00000000000006</v>
          </cell>
          <cell r="BE284">
            <v>-236.80000000000007</v>
          </cell>
          <cell r="BF284">
            <v>-262.40000000000009</v>
          </cell>
          <cell r="BG284">
            <v>-275.2000000000001</v>
          </cell>
          <cell r="BH284">
            <v>-288.00000000000011</v>
          </cell>
          <cell r="BI284">
            <v>-300.80000000000013</v>
          </cell>
          <cell r="BJ284">
            <v>-313.60000000000014</v>
          </cell>
          <cell r="BK284">
            <v>-326.40000000000015</v>
          </cell>
          <cell r="BL284">
            <v>-339.20000000000016</v>
          </cell>
        </row>
        <row r="285">
          <cell r="B285">
            <v>16</v>
          </cell>
          <cell r="C285" t="str">
            <v>Wilcox</v>
          </cell>
          <cell r="E285">
            <v>0</v>
          </cell>
          <cell r="F285">
            <v>0</v>
          </cell>
          <cell r="G285">
            <v>0</v>
          </cell>
          <cell r="H285">
            <v>0</v>
          </cell>
          <cell r="I285">
            <v>0</v>
          </cell>
          <cell r="J285">
            <v>0</v>
          </cell>
          <cell r="K285">
            <v>0</v>
          </cell>
          <cell r="L285">
            <v>0</v>
          </cell>
          <cell r="M285">
            <v>0</v>
          </cell>
          <cell r="N285">
            <v>0</v>
          </cell>
          <cell r="O285">
            <v>-3.4</v>
          </cell>
          <cell r="P285">
            <v>-6.8</v>
          </cell>
          <cell r="Q285">
            <v>-10.199999999999999</v>
          </cell>
          <cell r="R285">
            <v>-13.6</v>
          </cell>
          <cell r="S285">
            <v>-17</v>
          </cell>
          <cell r="T285">
            <v>-20.399999999999999</v>
          </cell>
          <cell r="U285">
            <v>-23.799999999999997</v>
          </cell>
          <cell r="V285">
            <v>-27.199999999999996</v>
          </cell>
          <cell r="W285">
            <v>-30.599999999999994</v>
          </cell>
          <cell r="X285">
            <v>-33.999999999999993</v>
          </cell>
          <cell r="Y285">
            <v>-37.399999999999991</v>
          </cell>
          <cell r="Z285">
            <v>-40.79999999999999</v>
          </cell>
          <cell r="AA285">
            <v>-44.199999999999989</v>
          </cell>
          <cell r="AB285">
            <v>-47.599999999999987</v>
          </cell>
          <cell r="AC285">
            <v>-50.999999999999986</v>
          </cell>
          <cell r="AD285">
            <v>-54.399999999999984</v>
          </cell>
          <cell r="AE285">
            <v>-57.799999999999983</v>
          </cell>
          <cell r="AF285">
            <v>-64.59999999999998</v>
          </cell>
          <cell r="AG285">
            <v>-71.399999999999977</v>
          </cell>
          <cell r="AH285">
            <v>-78.199999999999974</v>
          </cell>
          <cell r="AI285">
            <v>-84.999999999999972</v>
          </cell>
          <cell r="AJ285">
            <v>-91.799999999999969</v>
          </cell>
          <cell r="AK285">
            <v>-98.599999999999966</v>
          </cell>
          <cell r="AL285">
            <v>-105.39999999999996</v>
          </cell>
          <cell r="AM285">
            <v>-112.19999999999996</v>
          </cell>
          <cell r="AN285">
            <v>-118.99999999999996</v>
          </cell>
          <cell r="AO285">
            <v>-125.79999999999995</v>
          </cell>
          <cell r="AP285">
            <v>-132.59999999999997</v>
          </cell>
          <cell r="AQ285">
            <v>-139.39999999999998</v>
          </cell>
          <cell r="AR285">
            <v>-149.59999999999997</v>
          </cell>
          <cell r="AS285">
            <v>-159.79999999999995</v>
          </cell>
          <cell r="AT285">
            <v>-169.99999999999994</v>
          </cell>
          <cell r="AU285">
            <v>-180.19999999999993</v>
          </cell>
          <cell r="AV285">
            <v>-190.39999999999992</v>
          </cell>
          <cell r="AW285">
            <v>-210.79999999999993</v>
          </cell>
          <cell r="AX285">
            <v>-220.99999999999991</v>
          </cell>
          <cell r="AY285">
            <v>-231.1999999999999</v>
          </cell>
          <cell r="AZ285">
            <v>-241.39999999999989</v>
          </cell>
          <cell r="BA285">
            <v>-251.59999999999988</v>
          </cell>
          <cell r="BB285">
            <v>-261.7999999999999</v>
          </cell>
          <cell r="BC285">
            <v>-271.99999999999989</v>
          </cell>
          <cell r="BD285">
            <v>-282.19999999999987</v>
          </cell>
          <cell r="BE285">
            <v>-292.39999999999986</v>
          </cell>
          <cell r="BF285">
            <v>-302.59999999999985</v>
          </cell>
          <cell r="BG285">
            <v>-312.79999999999984</v>
          </cell>
          <cell r="BH285">
            <v>-322.99999999999983</v>
          </cell>
          <cell r="BI285">
            <v>-333.19999999999982</v>
          </cell>
          <cell r="BJ285">
            <v>-343.39999999999981</v>
          </cell>
          <cell r="BK285">
            <v>-353.5999999999998</v>
          </cell>
          <cell r="BL285">
            <v>-363.79999999999978</v>
          </cell>
        </row>
        <row r="286">
          <cell r="B286">
            <v>17</v>
          </cell>
          <cell r="C286" t="str">
            <v>Mississippian</v>
          </cell>
          <cell r="E286">
            <v>0</v>
          </cell>
          <cell r="F286">
            <v>0</v>
          </cell>
          <cell r="G286">
            <v>0</v>
          </cell>
          <cell r="H286">
            <v>0</v>
          </cell>
          <cell r="I286">
            <v>0</v>
          </cell>
          <cell r="J286">
            <v>0</v>
          </cell>
          <cell r="K286">
            <v>-4</v>
          </cell>
          <cell r="L286">
            <v>-8</v>
          </cell>
          <cell r="M286">
            <v>-12</v>
          </cell>
          <cell r="N286">
            <v>-16</v>
          </cell>
          <cell r="O286">
            <v>-20</v>
          </cell>
          <cell r="P286">
            <v>-24</v>
          </cell>
          <cell r="Q286">
            <v>-28</v>
          </cell>
          <cell r="R286">
            <v>-32</v>
          </cell>
          <cell r="S286">
            <v>-36</v>
          </cell>
          <cell r="T286">
            <v>-44</v>
          </cell>
          <cell r="U286">
            <v>-52</v>
          </cell>
          <cell r="V286">
            <v>-60</v>
          </cell>
          <cell r="W286">
            <v>-68</v>
          </cell>
          <cell r="X286">
            <v>-76</v>
          </cell>
          <cell r="Y286">
            <v>-84</v>
          </cell>
          <cell r="Z286">
            <v>-92</v>
          </cell>
          <cell r="AA286">
            <v>-100</v>
          </cell>
          <cell r="AB286">
            <v>-108</v>
          </cell>
          <cell r="AC286">
            <v>-116</v>
          </cell>
          <cell r="AD286">
            <v>-124</v>
          </cell>
          <cell r="AE286">
            <v>-132</v>
          </cell>
          <cell r="AF286">
            <v>-144</v>
          </cell>
          <cell r="AG286">
            <v>-156</v>
          </cell>
          <cell r="AH286">
            <v>-168</v>
          </cell>
          <cell r="AI286">
            <v>-180</v>
          </cell>
          <cell r="AJ286">
            <v>-192</v>
          </cell>
          <cell r="AK286">
            <v>-204</v>
          </cell>
          <cell r="AL286">
            <v>-216</v>
          </cell>
          <cell r="AM286">
            <v>-228</v>
          </cell>
          <cell r="AN286">
            <v>-240</v>
          </cell>
          <cell r="AO286">
            <v>-252</v>
          </cell>
          <cell r="AP286">
            <v>-276</v>
          </cell>
          <cell r="AQ286">
            <v>-276</v>
          </cell>
          <cell r="AR286">
            <v>-288</v>
          </cell>
          <cell r="AS286">
            <v>-300</v>
          </cell>
          <cell r="AT286">
            <v>-324</v>
          </cell>
          <cell r="AU286">
            <v>-336</v>
          </cell>
          <cell r="AV286">
            <v>-348</v>
          </cell>
          <cell r="AW286">
            <v>-360</v>
          </cell>
          <cell r="AX286">
            <v>-372</v>
          </cell>
          <cell r="AY286">
            <v>-384</v>
          </cell>
          <cell r="AZ286">
            <v>-396</v>
          </cell>
          <cell r="BA286">
            <v>-408</v>
          </cell>
          <cell r="BB286">
            <v>-420</v>
          </cell>
          <cell r="BC286">
            <v>-432</v>
          </cell>
          <cell r="BD286">
            <v>-444</v>
          </cell>
          <cell r="BE286">
            <v>-456</v>
          </cell>
          <cell r="BF286">
            <v>-468</v>
          </cell>
          <cell r="BG286">
            <v>-480</v>
          </cell>
          <cell r="BH286">
            <v>-492</v>
          </cell>
          <cell r="BI286">
            <v>-504</v>
          </cell>
          <cell r="BJ286">
            <v>-516</v>
          </cell>
          <cell r="BK286">
            <v>-528</v>
          </cell>
          <cell r="BL286">
            <v>-540</v>
          </cell>
        </row>
        <row r="287">
          <cell r="B287">
            <v>18</v>
          </cell>
          <cell r="C287" t="str">
            <v>LRSP1</v>
          </cell>
          <cell r="E287">
            <v>0</v>
          </cell>
          <cell r="F287">
            <v>0</v>
          </cell>
          <cell r="G287">
            <v>0</v>
          </cell>
          <cell r="H287">
            <v>0</v>
          </cell>
          <cell r="I287">
            <v>0</v>
          </cell>
          <cell r="J287">
            <v>0</v>
          </cell>
          <cell r="K287">
            <v>0</v>
          </cell>
          <cell r="L287">
            <v>-3.6</v>
          </cell>
          <cell r="M287">
            <v>-7.2</v>
          </cell>
          <cell r="N287">
            <v>-7.2</v>
          </cell>
          <cell r="O287">
            <v>-7.2</v>
          </cell>
          <cell r="P287">
            <v>-7.2</v>
          </cell>
          <cell r="Q287">
            <v>-10.8</v>
          </cell>
          <cell r="R287">
            <v>-14.4</v>
          </cell>
          <cell r="S287">
            <v>-18</v>
          </cell>
          <cell r="T287">
            <v>-21.6</v>
          </cell>
          <cell r="U287">
            <v>-25.200000000000003</v>
          </cell>
          <cell r="V287">
            <v>-28.800000000000004</v>
          </cell>
          <cell r="W287">
            <v>-32.400000000000006</v>
          </cell>
          <cell r="X287">
            <v>-36.000000000000007</v>
          </cell>
          <cell r="Y287">
            <v>-39.600000000000009</v>
          </cell>
          <cell r="Z287">
            <v>-43.20000000000001</v>
          </cell>
          <cell r="AA287">
            <v>-46.800000000000011</v>
          </cell>
          <cell r="AB287">
            <v>-54.000000000000014</v>
          </cell>
          <cell r="AC287">
            <v>-61.200000000000017</v>
          </cell>
          <cell r="AD287">
            <v>-68.40000000000002</v>
          </cell>
          <cell r="AE287">
            <v>-75.600000000000023</v>
          </cell>
          <cell r="AF287">
            <v>-82.800000000000026</v>
          </cell>
          <cell r="AG287">
            <v>-90.000000000000028</v>
          </cell>
          <cell r="AH287">
            <v>-97.200000000000031</v>
          </cell>
          <cell r="AI287">
            <v>-104.40000000000003</v>
          </cell>
          <cell r="AJ287">
            <v>-111.60000000000004</v>
          </cell>
          <cell r="AK287">
            <v>-118.80000000000004</v>
          </cell>
          <cell r="AL287">
            <v>-126.00000000000004</v>
          </cell>
          <cell r="AM287">
            <v>-133.20000000000005</v>
          </cell>
          <cell r="AN287">
            <v>-140.40000000000003</v>
          </cell>
          <cell r="AO287">
            <v>-147.60000000000002</v>
          </cell>
          <cell r="AP287">
            <v>-162.00000000000003</v>
          </cell>
          <cell r="AQ287">
            <v>-162.00000000000003</v>
          </cell>
          <cell r="AR287">
            <v>-169.20000000000002</v>
          </cell>
          <cell r="AS287">
            <v>-176.4</v>
          </cell>
          <cell r="AT287">
            <v>-190.8</v>
          </cell>
          <cell r="AU287">
            <v>-198</v>
          </cell>
          <cell r="AV287">
            <v>-205.2</v>
          </cell>
          <cell r="AW287">
            <v>-212.39999999999998</v>
          </cell>
          <cell r="AX287">
            <v>-219.59999999999997</v>
          </cell>
          <cell r="AY287">
            <v>-226.79999999999995</v>
          </cell>
          <cell r="AZ287">
            <v>-233.99999999999994</v>
          </cell>
          <cell r="BA287">
            <v>-241.19999999999993</v>
          </cell>
          <cell r="BB287">
            <v>-248.39999999999992</v>
          </cell>
          <cell r="BC287">
            <v>-255.59999999999991</v>
          </cell>
          <cell r="BD287">
            <v>-262.7999999999999</v>
          </cell>
          <cell r="BE287">
            <v>-269.99999999999989</v>
          </cell>
          <cell r="BF287">
            <v>-277.19999999999987</v>
          </cell>
          <cell r="BG287">
            <v>-284.39999999999986</v>
          </cell>
          <cell r="BH287">
            <v>-291.59999999999985</v>
          </cell>
          <cell r="BI287">
            <v>-298.79999999999984</v>
          </cell>
          <cell r="BJ287">
            <v>-305.99999999999983</v>
          </cell>
          <cell r="BK287">
            <v>-313.19999999999982</v>
          </cell>
          <cell r="BL287">
            <v>-320.39999999999981</v>
          </cell>
        </row>
        <row r="288">
          <cell r="B288">
            <v>19</v>
          </cell>
          <cell r="C288" t="str">
            <v>LRSP2</v>
          </cell>
          <cell r="E288">
            <v>0</v>
          </cell>
          <cell r="F288">
            <v>0</v>
          </cell>
          <cell r="G288">
            <v>0</v>
          </cell>
          <cell r="H288">
            <v>0</v>
          </cell>
          <cell r="I288">
            <v>0</v>
          </cell>
          <cell r="J288">
            <v>0</v>
          </cell>
          <cell r="K288">
            <v>-4</v>
          </cell>
          <cell r="L288">
            <v>-8</v>
          </cell>
          <cell r="M288">
            <v>-8</v>
          </cell>
          <cell r="N288">
            <v>-8</v>
          </cell>
          <cell r="O288">
            <v>-8</v>
          </cell>
          <cell r="P288">
            <v>-8</v>
          </cell>
          <cell r="Q288">
            <v>-8</v>
          </cell>
          <cell r="R288">
            <v>-12</v>
          </cell>
          <cell r="S288">
            <v>-16</v>
          </cell>
          <cell r="T288">
            <v>-20</v>
          </cell>
          <cell r="U288">
            <v>-24</v>
          </cell>
          <cell r="V288">
            <v>-28</v>
          </cell>
          <cell r="W288">
            <v>-32</v>
          </cell>
          <cell r="X288">
            <v>-36</v>
          </cell>
          <cell r="Y288">
            <v>-40</v>
          </cell>
          <cell r="Z288">
            <v>-44</v>
          </cell>
          <cell r="AA288">
            <v>-48</v>
          </cell>
          <cell r="AB288">
            <v>-52</v>
          </cell>
          <cell r="AC288">
            <v>-56</v>
          </cell>
          <cell r="AD288">
            <v>-60</v>
          </cell>
          <cell r="AE288">
            <v>-64</v>
          </cell>
          <cell r="AF288">
            <v>-72</v>
          </cell>
          <cell r="AG288">
            <v>-80</v>
          </cell>
          <cell r="AH288">
            <v>-88</v>
          </cell>
          <cell r="AI288">
            <v>-96</v>
          </cell>
          <cell r="AJ288">
            <v>-104</v>
          </cell>
          <cell r="AK288">
            <v>-112</v>
          </cell>
          <cell r="AL288">
            <v>-120</v>
          </cell>
          <cell r="AM288">
            <v>-128</v>
          </cell>
          <cell r="AN288">
            <v>-136</v>
          </cell>
          <cell r="AO288">
            <v>-144</v>
          </cell>
          <cell r="AP288">
            <v>-160</v>
          </cell>
          <cell r="AQ288">
            <v>-160</v>
          </cell>
          <cell r="AR288">
            <v>-172</v>
          </cell>
          <cell r="AS288">
            <v>-184</v>
          </cell>
          <cell r="AT288">
            <v>-208</v>
          </cell>
          <cell r="AU288">
            <v>-220</v>
          </cell>
          <cell r="AV288">
            <v>-232</v>
          </cell>
          <cell r="AW288">
            <v>-244</v>
          </cell>
          <cell r="AX288">
            <v>-256</v>
          </cell>
          <cell r="AY288">
            <v>-268</v>
          </cell>
          <cell r="AZ288">
            <v>-280</v>
          </cell>
          <cell r="BA288">
            <v>-292</v>
          </cell>
          <cell r="BB288">
            <v>-304</v>
          </cell>
          <cell r="BC288">
            <v>-316</v>
          </cell>
          <cell r="BD288">
            <v>-328</v>
          </cell>
          <cell r="BE288">
            <v>-340</v>
          </cell>
          <cell r="BF288">
            <v>-352</v>
          </cell>
          <cell r="BG288">
            <v>-364</v>
          </cell>
          <cell r="BH288">
            <v>-376</v>
          </cell>
          <cell r="BI288">
            <v>-388</v>
          </cell>
          <cell r="BJ288">
            <v>-400</v>
          </cell>
          <cell r="BK288">
            <v>-412</v>
          </cell>
          <cell r="BL288">
            <v>-424</v>
          </cell>
        </row>
        <row r="289">
          <cell r="B289">
            <v>20</v>
          </cell>
          <cell r="C289" t="str">
            <v>LRSP3</v>
          </cell>
          <cell r="E289">
            <v>0</v>
          </cell>
          <cell r="F289">
            <v>0</v>
          </cell>
          <cell r="G289">
            <v>0</v>
          </cell>
          <cell r="H289">
            <v>0</v>
          </cell>
          <cell r="I289">
            <v>0</v>
          </cell>
          <cell r="J289">
            <v>0</v>
          </cell>
          <cell r="K289">
            <v>0</v>
          </cell>
          <cell r="L289">
            <v>0</v>
          </cell>
          <cell r="M289">
            <v>-4</v>
          </cell>
          <cell r="N289">
            <v>-8</v>
          </cell>
          <cell r="O289">
            <v>-8</v>
          </cell>
          <cell r="P289">
            <v>-8</v>
          </cell>
          <cell r="Q289">
            <v>-8</v>
          </cell>
          <cell r="R289">
            <v>-12</v>
          </cell>
          <cell r="S289">
            <v>-16</v>
          </cell>
          <cell r="T289">
            <v>-20</v>
          </cell>
          <cell r="U289">
            <v>-24</v>
          </cell>
          <cell r="V289">
            <v>-28</v>
          </cell>
          <cell r="W289">
            <v>-32</v>
          </cell>
          <cell r="X289">
            <v>-36</v>
          </cell>
          <cell r="Y289">
            <v>-40</v>
          </cell>
          <cell r="Z289">
            <v>-44</v>
          </cell>
          <cell r="AA289">
            <v>-48</v>
          </cell>
          <cell r="AB289">
            <v>-52</v>
          </cell>
          <cell r="AC289">
            <v>-60</v>
          </cell>
          <cell r="AD289">
            <v>-68</v>
          </cell>
          <cell r="AE289">
            <v>-76</v>
          </cell>
          <cell r="AF289">
            <v>-84</v>
          </cell>
          <cell r="AG289">
            <v>-92</v>
          </cell>
          <cell r="AH289">
            <v>-100</v>
          </cell>
          <cell r="AI289">
            <v>-108</v>
          </cell>
          <cell r="AJ289">
            <v>-116</v>
          </cell>
          <cell r="AK289">
            <v>-124</v>
          </cell>
          <cell r="AL289">
            <v>-132</v>
          </cell>
          <cell r="AM289">
            <v>-140</v>
          </cell>
          <cell r="AN289">
            <v>-148</v>
          </cell>
          <cell r="AO289">
            <v>-160</v>
          </cell>
          <cell r="AP289">
            <v>-172</v>
          </cell>
          <cell r="AQ289">
            <v>-184</v>
          </cell>
          <cell r="AR289">
            <v>-196</v>
          </cell>
          <cell r="AS289">
            <v>-208</v>
          </cell>
          <cell r="AT289">
            <v>-220</v>
          </cell>
          <cell r="AU289">
            <v>-232</v>
          </cell>
          <cell r="AV289">
            <v>-256</v>
          </cell>
          <cell r="AW289">
            <v>-268</v>
          </cell>
          <cell r="AX289">
            <v>-280</v>
          </cell>
          <cell r="AY289">
            <v>-292</v>
          </cell>
          <cell r="AZ289">
            <v>-304</v>
          </cell>
          <cell r="BA289">
            <v>-320</v>
          </cell>
          <cell r="BB289">
            <v>-336</v>
          </cell>
          <cell r="BC289">
            <v>-352</v>
          </cell>
          <cell r="BD289">
            <v>-368</v>
          </cell>
          <cell r="BE289">
            <v>-384</v>
          </cell>
          <cell r="BF289">
            <v>-400</v>
          </cell>
          <cell r="BG289">
            <v>-416</v>
          </cell>
          <cell r="BH289">
            <v>-432</v>
          </cell>
          <cell r="BI289">
            <v>-448</v>
          </cell>
          <cell r="BJ289">
            <v>-464</v>
          </cell>
          <cell r="BK289">
            <v>-480</v>
          </cell>
          <cell r="BL289">
            <v>-496</v>
          </cell>
        </row>
        <row r="290">
          <cell r="B290">
            <v>21</v>
          </cell>
          <cell r="C290" t="str">
            <v>LRSP4</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-3.6</v>
          </cell>
          <cell r="T290">
            <v>-7.2</v>
          </cell>
          <cell r="U290">
            <v>-10.8</v>
          </cell>
          <cell r="V290">
            <v>-14.4</v>
          </cell>
          <cell r="W290">
            <v>-18</v>
          </cell>
          <cell r="X290">
            <v>-21.6</v>
          </cell>
          <cell r="Y290">
            <v>-25.200000000000003</v>
          </cell>
          <cell r="Z290">
            <v>-28.800000000000004</v>
          </cell>
          <cell r="AA290">
            <v>-32.400000000000006</v>
          </cell>
          <cell r="AB290">
            <v>-36.000000000000007</v>
          </cell>
          <cell r="AC290">
            <v>-39.600000000000009</v>
          </cell>
          <cell r="AD290">
            <v>-43.20000000000001</v>
          </cell>
          <cell r="AE290">
            <v>-46.800000000000011</v>
          </cell>
          <cell r="AF290">
            <v>-50.400000000000013</v>
          </cell>
          <cell r="AG290">
            <v>-57.600000000000016</v>
          </cell>
          <cell r="AH290">
            <v>-64.800000000000011</v>
          </cell>
          <cell r="AI290">
            <v>-72.000000000000014</v>
          </cell>
          <cell r="AJ290">
            <v>-79.200000000000017</v>
          </cell>
          <cell r="AK290">
            <v>-86.40000000000002</v>
          </cell>
          <cell r="AL290">
            <v>-93.600000000000023</v>
          </cell>
          <cell r="AM290">
            <v>-100.80000000000003</v>
          </cell>
          <cell r="AN290">
            <v>-108.00000000000003</v>
          </cell>
          <cell r="AO290">
            <v>-115.20000000000003</v>
          </cell>
          <cell r="AP290">
            <v>-122.40000000000003</v>
          </cell>
          <cell r="AQ290">
            <v>-129.60000000000002</v>
          </cell>
          <cell r="AR290">
            <v>-136.80000000000001</v>
          </cell>
          <cell r="AS290">
            <v>-147.60000000000002</v>
          </cell>
          <cell r="AT290">
            <v>-158.40000000000003</v>
          </cell>
          <cell r="AU290">
            <v>-169.20000000000005</v>
          </cell>
          <cell r="AV290">
            <v>-180.00000000000006</v>
          </cell>
          <cell r="AW290">
            <v>-190.80000000000007</v>
          </cell>
          <cell r="AX290">
            <v>-201.60000000000008</v>
          </cell>
          <cell r="AY290">
            <v>-212.40000000000009</v>
          </cell>
          <cell r="AZ290">
            <v>-223.2000000000001</v>
          </cell>
          <cell r="BA290">
            <v>-244.8000000000001</v>
          </cell>
          <cell r="BB290">
            <v>-255.60000000000011</v>
          </cell>
          <cell r="BC290">
            <v>-266.40000000000009</v>
          </cell>
          <cell r="BD290">
            <v>-277.2000000000001</v>
          </cell>
          <cell r="BE290">
            <v>-288.00000000000011</v>
          </cell>
          <cell r="BF290">
            <v>-298.80000000000013</v>
          </cell>
          <cell r="BG290">
            <v>-309.60000000000014</v>
          </cell>
          <cell r="BH290">
            <v>-320.40000000000015</v>
          </cell>
          <cell r="BI290">
            <v>-331.20000000000016</v>
          </cell>
          <cell r="BJ290">
            <v>-342.00000000000017</v>
          </cell>
          <cell r="BK290">
            <v>-352.80000000000018</v>
          </cell>
          <cell r="BL290">
            <v>-363.60000000000019</v>
          </cell>
        </row>
        <row r="291">
          <cell r="B291">
            <v>22</v>
          </cell>
          <cell r="C291" t="str">
            <v>Bakken1</v>
          </cell>
          <cell r="E291">
            <v>0</v>
          </cell>
          <cell r="F291">
            <v>0</v>
          </cell>
          <cell r="G291">
            <v>0</v>
          </cell>
          <cell r="H291">
            <v>0</v>
          </cell>
          <cell r="I291">
            <v>0</v>
          </cell>
          <cell r="J291">
            <v>0</v>
          </cell>
          <cell r="K291">
            <v>0</v>
          </cell>
          <cell r="L291">
            <v>-79.582114858750003</v>
          </cell>
          <cell r="M291">
            <v>-117.21912526195</v>
          </cell>
          <cell r="N291">
            <v>-144.73403616355</v>
          </cell>
          <cell r="O291">
            <v>-165.22781855049999</v>
          </cell>
          <cell r="P291">
            <v>-191.8443781597</v>
          </cell>
          <cell r="Q291">
            <v>-190.82176982965001</v>
          </cell>
          <cell r="R291">
            <v>-220.91185700905001</v>
          </cell>
          <cell r="S291">
            <v>-227.23153957029999</v>
          </cell>
          <cell r="T291">
            <v>-240.0048986077</v>
          </cell>
          <cell r="U291">
            <v>-262.67188871169998</v>
          </cell>
          <cell r="V291">
            <v>-262.45936924329999</v>
          </cell>
          <cell r="W291">
            <v>-289.27665297685002</v>
          </cell>
          <cell r="X291">
            <v>-294.77440148455003</v>
          </cell>
          <cell r="Y291">
            <v>-320.04053741694997</v>
          </cell>
          <cell r="Z291">
            <v>-343.24345200264997</v>
          </cell>
          <cell r="AA291">
            <v>-349.82297743164997</v>
          </cell>
          <cell r="AB291">
            <v>-369.56844441925</v>
          </cell>
          <cell r="AC291">
            <v>-389.06187599305002</v>
          </cell>
          <cell r="AD291">
            <v>-409.56813227725002</v>
          </cell>
          <cell r="AE291">
            <v>-408.23351303605</v>
          </cell>
          <cell r="AF291">
            <v>-420.64996891675003</v>
          </cell>
          <cell r="AG291">
            <v>-438.71380407265002</v>
          </cell>
          <cell r="AH291">
            <v>-434.53914345039999</v>
          </cell>
          <cell r="AI291">
            <v>-457.85817912940001</v>
          </cell>
          <cell r="AJ291">
            <v>-460.21787011434998</v>
          </cell>
          <cell r="AK291">
            <v>-482.63790567789999</v>
          </cell>
          <cell r="AL291">
            <v>-503.237990653</v>
          </cell>
          <cell r="AM291">
            <v>-507.42167156664999</v>
          </cell>
          <cell r="AN291">
            <v>-524.94988789750005</v>
          </cell>
          <cell r="AO291">
            <v>-542.38215048970005</v>
          </cell>
          <cell r="AP291">
            <v>-560.96489851360002</v>
          </cell>
          <cell r="AQ291">
            <v>-557.82914277534996</v>
          </cell>
          <cell r="AR291">
            <v>-568.55401858419998</v>
          </cell>
          <cell r="AS291">
            <v>-585.02490942204997</v>
          </cell>
          <cell r="AT291">
            <v>-579.34658429650005</v>
          </cell>
          <cell r="AU291">
            <v>-601.24303420435001</v>
          </cell>
          <cell r="AV291">
            <v>-602.25425140164998</v>
          </cell>
          <cell r="AW291">
            <v>-623.39361983515005</v>
          </cell>
          <cell r="AX291">
            <v>-642.77540730115004</v>
          </cell>
          <cell r="AY291">
            <v>-645.79822038054999</v>
          </cell>
          <cell r="AZ291">
            <v>-662.21871102010005</v>
          </cell>
          <cell r="BA291">
            <v>-678.59248160034997</v>
          </cell>
          <cell r="BB291">
            <v>-696.16246159255002</v>
          </cell>
          <cell r="BC291">
            <v>-692.05652567004995</v>
          </cell>
          <cell r="BD291">
            <v>-701.85093799435003</v>
          </cell>
          <cell r="BE291">
            <v>-717.42848225934995</v>
          </cell>
          <cell r="BF291">
            <v>-710.89158433675004</v>
          </cell>
          <cell r="BG291">
            <v>-731.96209712484995</v>
          </cell>
          <cell r="BH291">
            <v>-732.17794195165004</v>
          </cell>
          <cell r="BI291">
            <v>-752.55085456254994</v>
          </cell>
          <cell r="BJ291">
            <v>-771.19331585049997</v>
          </cell>
          <cell r="BK291">
            <v>-773.50242971485</v>
          </cell>
          <cell r="BL291">
            <v>-789.23348232745002</v>
          </cell>
        </row>
        <row r="292">
          <cell r="B292">
            <v>23</v>
          </cell>
          <cell r="C292" t="str">
            <v>Bakken2</v>
          </cell>
          <cell r="E292">
            <v>0</v>
          </cell>
          <cell r="F292">
            <v>0</v>
          </cell>
          <cell r="G292">
            <v>0</v>
          </cell>
          <cell r="H292">
            <v>0</v>
          </cell>
          <cell r="I292">
            <v>0</v>
          </cell>
          <cell r="J292">
            <v>0</v>
          </cell>
          <cell r="K292">
            <v>0</v>
          </cell>
          <cell r="L292">
            <v>-23.05</v>
          </cell>
          <cell r="M292">
            <v>-27.18</v>
          </cell>
          <cell r="N292">
            <v>-32.51</v>
          </cell>
          <cell r="O292">
            <v>-37.840000000000003</v>
          </cell>
          <cell r="P292">
            <v>-41.97</v>
          </cell>
          <cell r="Q292">
            <v>-47.3</v>
          </cell>
          <cell r="R292">
            <v>-52.63</v>
          </cell>
          <cell r="S292">
            <v>-56.76</v>
          </cell>
          <cell r="T292">
            <v>-62.09</v>
          </cell>
          <cell r="U292">
            <v>-66.22</v>
          </cell>
          <cell r="V292">
            <v>-71.55</v>
          </cell>
          <cell r="W292">
            <v>-76.88</v>
          </cell>
          <cell r="X292">
            <v>-81.010000000000005</v>
          </cell>
          <cell r="Y292">
            <v>-86.34</v>
          </cell>
          <cell r="Z292">
            <v>-91.67</v>
          </cell>
          <cell r="AA292">
            <v>-97</v>
          </cell>
          <cell r="AB292">
            <v>-101.13</v>
          </cell>
          <cell r="AC292">
            <v>-106.46</v>
          </cell>
          <cell r="AD292">
            <v>-111.79</v>
          </cell>
          <cell r="AE292">
            <v>-115.92</v>
          </cell>
          <cell r="AF292">
            <v>-121.25</v>
          </cell>
          <cell r="AG292">
            <v>-125.38</v>
          </cell>
          <cell r="AH292">
            <v>-130.71</v>
          </cell>
          <cell r="AI292">
            <v>-136.04</v>
          </cell>
          <cell r="AJ292">
            <v>-140.16999999999999</v>
          </cell>
          <cell r="AK292">
            <v>-145.5</v>
          </cell>
          <cell r="AL292">
            <v>-150.83000000000001</v>
          </cell>
          <cell r="AM292">
            <v>-156.16</v>
          </cell>
          <cell r="AN292">
            <v>-160.29</v>
          </cell>
          <cell r="AO292">
            <v>-165.62</v>
          </cell>
          <cell r="AP292">
            <v>-170.95</v>
          </cell>
          <cell r="AQ292">
            <v>-175.08</v>
          </cell>
          <cell r="AR292">
            <v>-180.2</v>
          </cell>
          <cell r="AS292">
            <v>-184.12</v>
          </cell>
          <cell r="AT292">
            <v>-189.24</v>
          </cell>
          <cell r="AU292">
            <v>-194.36</v>
          </cell>
          <cell r="AV292">
            <v>-198.28</v>
          </cell>
          <cell r="AW292">
            <v>-203.4</v>
          </cell>
          <cell r="AX292">
            <v>-208.52</v>
          </cell>
          <cell r="AY292">
            <v>-213.64</v>
          </cell>
          <cell r="AZ292">
            <v>-217.56</v>
          </cell>
          <cell r="BA292">
            <v>-222.68</v>
          </cell>
          <cell r="BB292">
            <v>-227.8</v>
          </cell>
          <cell r="BC292">
            <v>-231.72</v>
          </cell>
          <cell r="BD292">
            <v>-236.84</v>
          </cell>
          <cell r="BE292">
            <v>-240.76</v>
          </cell>
          <cell r="BF292">
            <v>-244.2</v>
          </cell>
          <cell r="BG292">
            <v>-247.64</v>
          </cell>
          <cell r="BH292">
            <v>-249.88</v>
          </cell>
          <cell r="BI292">
            <v>-253.32</v>
          </cell>
          <cell r="BJ292">
            <v>-256.76</v>
          </cell>
          <cell r="BK292">
            <v>-260.2</v>
          </cell>
          <cell r="BL292">
            <v>-262.44</v>
          </cell>
        </row>
        <row r="293">
          <cell r="B293">
            <v>24</v>
          </cell>
          <cell r="C293" t="str">
            <v>AustinChalk</v>
          </cell>
          <cell r="E293">
            <v>0</v>
          </cell>
          <cell r="F293">
            <v>0</v>
          </cell>
          <cell r="G293">
            <v>0</v>
          </cell>
          <cell r="H293">
            <v>0</v>
          </cell>
          <cell r="I293">
            <v>0</v>
          </cell>
          <cell r="J293">
            <v>0</v>
          </cell>
          <cell r="K293">
            <v>0</v>
          </cell>
          <cell r="L293">
            <v>-2.5</v>
          </cell>
          <cell r="M293">
            <v>-2.5</v>
          </cell>
          <cell r="N293">
            <v>-5</v>
          </cell>
          <cell r="O293">
            <v>-5</v>
          </cell>
          <cell r="P293">
            <v>-7.5</v>
          </cell>
          <cell r="Q293">
            <v>-7.5</v>
          </cell>
          <cell r="R293">
            <v>-7.5</v>
          </cell>
          <cell r="S293">
            <v>-7.5</v>
          </cell>
          <cell r="T293">
            <v>-7.5</v>
          </cell>
          <cell r="U293">
            <v>-7.5</v>
          </cell>
          <cell r="V293">
            <v>-7.5</v>
          </cell>
          <cell r="W293">
            <v>-7.5</v>
          </cell>
          <cell r="X293">
            <v>-7.5</v>
          </cell>
          <cell r="Y293">
            <v>-7.5</v>
          </cell>
          <cell r="Z293">
            <v>-7.5</v>
          </cell>
          <cell r="AA293">
            <v>-7.5</v>
          </cell>
          <cell r="AB293">
            <v>-7.5</v>
          </cell>
          <cell r="AC293">
            <v>-7.5</v>
          </cell>
          <cell r="AD293">
            <v>-7.5</v>
          </cell>
          <cell r="AE293">
            <v>-7.5</v>
          </cell>
          <cell r="AF293">
            <v>-7.5</v>
          </cell>
          <cell r="AG293">
            <v>-7.5</v>
          </cell>
          <cell r="AH293">
            <v>-7.5</v>
          </cell>
          <cell r="AI293">
            <v>-7.5</v>
          </cell>
          <cell r="AJ293">
            <v>-7.5</v>
          </cell>
          <cell r="AK293">
            <v>-7.5</v>
          </cell>
          <cell r="AL293">
            <v>-7.5</v>
          </cell>
          <cell r="AM293">
            <v>-7.5</v>
          </cell>
          <cell r="AN293">
            <v>-7.5</v>
          </cell>
          <cell r="AO293">
            <v>-7.5</v>
          </cell>
          <cell r="AP293">
            <v>-7.5</v>
          </cell>
          <cell r="AQ293">
            <v>-7.5</v>
          </cell>
          <cell r="AR293">
            <v>-7.5</v>
          </cell>
          <cell r="AS293">
            <v>-7.5</v>
          </cell>
          <cell r="AT293">
            <v>-7.5</v>
          </cell>
          <cell r="AU293">
            <v>-7.5</v>
          </cell>
          <cell r="AV293">
            <v>-7.5</v>
          </cell>
          <cell r="AW293">
            <v>-7.5</v>
          </cell>
          <cell r="AX293">
            <v>-7.5</v>
          </cell>
          <cell r="AY293">
            <v>-7.5</v>
          </cell>
          <cell r="AZ293">
            <v>-7.5</v>
          </cell>
          <cell r="BA293">
            <v>-7.5</v>
          </cell>
          <cell r="BB293">
            <v>-7.5</v>
          </cell>
          <cell r="BC293">
            <v>-7.5</v>
          </cell>
          <cell r="BD293">
            <v>-7.5</v>
          </cell>
          <cell r="BE293">
            <v>-7.5</v>
          </cell>
          <cell r="BF293">
            <v>-7.5</v>
          </cell>
          <cell r="BG293">
            <v>-7.5</v>
          </cell>
          <cell r="BH293">
            <v>-7.5</v>
          </cell>
          <cell r="BI293">
            <v>-7.5</v>
          </cell>
          <cell r="BJ293">
            <v>-7.5</v>
          </cell>
          <cell r="BK293">
            <v>-7.5</v>
          </cell>
          <cell r="BL293">
            <v>-7.5</v>
          </cell>
        </row>
        <row r="294">
          <cell r="B294">
            <v>25</v>
          </cell>
          <cell r="C294" t="str">
            <v>ThreeForks</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-10.973333333333333</v>
          </cell>
          <cell r="AF294">
            <v>-21.946666666666665</v>
          </cell>
          <cell r="AG294">
            <v>-32.92</v>
          </cell>
          <cell r="AH294">
            <v>-43.893333333333331</v>
          </cell>
          <cell r="AI294">
            <v>-54.866666666666667</v>
          </cell>
          <cell r="AJ294">
            <v>-65.84</v>
          </cell>
          <cell r="AK294">
            <v>-76.813333333333333</v>
          </cell>
          <cell r="AL294">
            <v>-87.786666666666662</v>
          </cell>
          <cell r="AM294">
            <v>-98.76</v>
          </cell>
          <cell r="AN294">
            <v>-109.73333333333333</v>
          </cell>
          <cell r="AO294">
            <v>-120.70666666666666</v>
          </cell>
          <cell r="AP294">
            <v>-142.65333333333331</v>
          </cell>
          <cell r="AQ294">
            <v>-142.65333333333331</v>
          </cell>
          <cell r="AR294">
            <v>-153.62666666666667</v>
          </cell>
          <cell r="AS294">
            <v>-164.6</v>
          </cell>
          <cell r="AT294">
            <v>-186.54666666666665</v>
          </cell>
          <cell r="AU294">
            <v>-197.52</v>
          </cell>
          <cell r="AV294">
            <v>-208.49333333333331</v>
          </cell>
          <cell r="AW294">
            <v>-219.46666666666667</v>
          </cell>
          <cell r="AX294">
            <v>-230.44</v>
          </cell>
          <cell r="AY294">
            <v>-241.41333333333333</v>
          </cell>
          <cell r="AZ294">
            <v>-252.38666666666666</v>
          </cell>
          <cell r="BA294">
            <v>-263.36</v>
          </cell>
          <cell r="BB294">
            <v>-274.33333333333331</v>
          </cell>
          <cell r="BC294">
            <v>-285.30666666666662</v>
          </cell>
          <cell r="BD294">
            <v>-296.27999999999997</v>
          </cell>
          <cell r="BE294">
            <v>-307.25333333333333</v>
          </cell>
          <cell r="BF294">
            <v>-318.22666666666663</v>
          </cell>
          <cell r="BG294">
            <v>-329.2</v>
          </cell>
          <cell r="BH294">
            <v>-340.17333333333329</v>
          </cell>
          <cell r="BI294">
            <v>-351.14666666666665</v>
          </cell>
          <cell r="BJ294">
            <v>-362.12</v>
          </cell>
          <cell r="BK294">
            <v>-373.09333333333331</v>
          </cell>
          <cell r="BL294">
            <v>-384.06666666666661</v>
          </cell>
        </row>
        <row r="295">
          <cell r="B295">
            <v>26</v>
          </cell>
          <cell r="C295" t="str">
            <v>CH4</v>
          </cell>
          <cell r="E295">
            <v>0</v>
          </cell>
          <cell r="F295">
            <v>0</v>
          </cell>
          <cell r="G295">
            <v>0</v>
          </cell>
          <cell r="H295">
            <v>0</v>
          </cell>
          <cell r="I295">
            <v>0</v>
          </cell>
          <cell r="J295">
            <v>0</v>
          </cell>
          <cell r="K295">
            <v>0</v>
          </cell>
          <cell r="L295">
            <v>-4</v>
          </cell>
          <cell r="M295">
            <v>-8</v>
          </cell>
          <cell r="N295">
            <v>-16</v>
          </cell>
          <cell r="O295">
            <v>-24</v>
          </cell>
          <cell r="P295">
            <v>-32</v>
          </cell>
          <cell r="Q295">
            <v>-36</v>
          </cell>
          <cell r="R295">
            <v>-40</v>
          </cell>
          <cell r="S295">
            <v>-44</v>
          </cell>
          <cell r="T295">
            <v>-52</v>
          </cell>
          <cell r="U295">
            <v>-60</v>
          </cell>
          <cell r="V295">
            <v>-68</v>
          </cell>
          <cell r="W295">
            <v>-76</v>
          </cell>
          <cell r="X295">
            <v>-84</v>
          </cell>
          <cell r="Y295">
            <v>-92</v>
          </cell>
          <cell r="Z295">
            <v>-100</v>
          </cell>
          <cell r="AA295">
            <v>-108</v>
          </cell>
          <cell r="AB295">
            <v>-116</v>
          </cell>
          <cell r="AC295">
            <v>-124</v>
          </cell>
          <cell r="AD295">
            <v>-132</v>
          </cell>
          <cell r="AE295">
            <v>-140</v>
          </cell>
          <cell r="AF295">
            <v>-148</v>
          </cell>
          <cell r="AG295">
            <v>-156</v>
          </cell>
          <cell r="AH295">
            <v>-164</v>
          </cell>
          <cell r="AI295">
            <v>-172</v>
          </cell>
          <cell r="AJ295">
            <v>-180</v>
          </cell>
          <cell r="AK295">
            <v>-188</v>
          </cell>
          <cell r="AL295">
            <v>-196</v>
          </cell>
          <cell r="AM295">
            <v>-204</v>
          </cell>
          <cell r="AN295">
            <v>-212</v>
          </cell>
          <cell r="AO295">
            <v>-228</v>
          </cell>
          <cell r="AP295">
            <v>-236</v>
          </cell>
          <cell r="AQ295">
            <v>-236</v>
          </cell>
          <cell r="AR295">
            <v>-252</v>
          </cell>
          <cell r="AS295">
            <v>-260</v>
          </cell>
          <cell r="AT295">
            <v>-268</v>
          </cell>
          <cell r="AU295">
            <v>-276</v>
          </cell>
          <cell r="AV295">
            <v>-284</v>
          </cell>
          <cell r="AW295">
            <v>-292</v>
          </cell>
          <cell r="AX295">
            <v>-300</v>
          </cell>
          <cell r="AY295">
            <v>-308</v>
          </cell>
          <cell r="AZ295">
            <v>-316</v>
          </cell>
          <cell r="BA295">
            <v>-324</v>
          </cell>
          <cell r="BB295">
            <v>-332</v>
          </cell>
          <cell r="BC295">
            <v>-340</v>
          </cell>
          <cell r="BD295">
            <v>-348</v>
          </cell>
          <cell r="BE295">
            <v>-356</v>
          </cell>
          <cell r="BF295">
            <v>-364</v>
          </cell>
          <cell r="BG295">
            <v>-372</v>
          </cell>
          <cell r="BH295">
            <v>-380</v>
          </cell>
          <cell r="BI295">
            <v>-388</v>
          </cell>
          <cell r="BJ295">
            <v>-396</v>
          </cell>
          <cell r="BK295">
            <v>-404</v>
          </cell>
          <cell r="BL295">
            <v>-412</v>
          </cell>
        </row>
        <row r="296">
          <cell r="B296">
            <v>27</v>
          </cell>
          <cell r="C296" t="str">
            <v>CH4_Area</v>
          </cell>
          <cell r="E296">
            <v>0</v>
          </cell>
          <cell r="F296">
            <v>0</v>
          </cell>
          <cell r="G296">
            <v>0</v>
          </cell>
          <cell r="H296">
            <v>0</v>
          </cell>
          <cell r="I296">
            <v>0</v>
          </cell>
          <cell r="J296">
            <v>0</v>
          </cell>
          <cell r="K296">
            <v>0</v>
          </cell>
          <cell r="L296">
            <v>-3.6</v>
          </cell>
          <cell r="M296">
            <v>-7.2</v>
          </cell>
          <cell r="N296">
            <v>-10.8</v>
          </cell>
          <cell r="O296">
            <v>-14.4</v>
          </cell>
          <cell r="P296">
            <v>-18</v>
          </cell>
          <cell r="Q296">
            <v>-21.6</v>
          </cell>
          <cell r="R296">
            <v>-25.200000000000003</v>
          </cell>
          <cell r="S296">
            <v>-28.800000000000004</v>
          </cell>
          <cell r="T296">
            <v>-32.400000000000006</v>
          </cell>
          <cell r="U296">
            <v>-36.000000000000007</v>
          </cell>
          <cell r="V296">
            <v>-39.600000000000009</v>
          </cell>
          <cell r="W296">
            <v>-43.20000000000001</v>
          </cell>
          <cell r="X296">
            <v>-46.800000000000011</v>
          </cell>
          <cell r="Y296">
            <v>-50.400000000000013</v>
          </cell>
          <cell r="Z296">
            <v>-54.000000000000014</v>
          </cell>
          <cell r="AA296">
            <v>-57.600000000000016</v>
          </cell>
          <cell r="AB296">
            <v>-61.200000000000017</v>
          </cell>
          <cell r="AC296">
            <v>-64.800000000000011</v>
          </cell>
          <cell r="AD296">
            <v>-68.400000000000006</v>
          </cell>
          <cell r="AE296">
            <v>-72</v>
          </cell>
          <cell r="AF296">
            <v>-75.599999999999994</v>
          </cell>
          <cell r="AG296">
            <v>-79.199999999999989</v>
          </cell>
          <cell r="AH296">
            <v>-82.799999999999983</v>
          </cell>
          <cell r="AI296">
            <v>-86.399999999999977</v>
          </cell>
          <cell r="AJ296">
            <v>-89.999999999999972</v>
          </cell>
          <cell r="AK296">
            <v>-93.599999999999966</v>
          </cell>
          <cell r="AL296">
            <v>-97.19999999999996</v>
          </cell>
          <cell r="AM296">
            <v>-100.79999999999995</v>
          </cell>
          <cell r="AN296">
            <v>-104.39999999999995</v>
          </cell>
          <cell r="AO296">
            <v>-111.59999999999995</v>
          </cell>
          <cell r="AP296">
            <v>-115.19999999999995</v>
          </cell>
          <cell r="AQ296">
            <v>-115.19999999999995</v>
          </cell>
          <cell r="AR296">
            <v>-122.39999999999995</v>
          </cell>
          <cell r="AS296">
            <v>-125.99999999999994</v>
          </cell>
          <cell r="AT296">
            <v>-129.59999999999994</v>
          </cell>
          <cell r="AU296">
            <v>-133.19999999999993</v>
          </cell>
          <cell r="AV296">
            <v>-136.79999999999993</v>
          </cell>
          <cell r="AW296">
            <v>-140.39999999999992</v>
          </cell>
          <cell r="AX296">
            <v>-143.99999999999991</v>
          </cell>
          <cell r="AY296">
            <v>-147.59999999999991</v>
          </cell>
          <cell r="AZ296">
            <v>-151.1999999999999</v>
          </cell>
          <cell r="BA296">
            <v>-154.7999999999999</v>
          </cell>
          <cell r="BB296">
            <v>-158.39999999999989</v>
          </cell>
          <cell r="BC296">
            <v>-161.99999999999989</v>
          </cell>
          <cell r="BD296">
            <v>-165.59999999999988</v>
          </cell>
          <cell r="BE296">
            <v>-169.19999999999987</v>
          </cell>
          <cell r="BF296">
            <v>-172.7999999999999</v>
          </cell>
          <cell r="BG296">
            <v>-176.39999999999986</v>
          </cell>
          <cell r="BH296">
            <v>-179.99999999999986</v>
          </cell>
          <cell r="BI296">
            <v>-183.59999999999985</v>
          </cell>
          <cell r="BJ296">
            <v>-187.19999999999985</v>
          </cell>
          <cell r="BK296">
            <v>-190.79999999999984</v>
          </cell>
          <cell r="BL296">
            <v>-194.39999999999984</v>
          </cell>
        </row>
        <row r="297">
          <cell r="C297" t="str">
            <v>Total LOE</v>
          </cell>
          <cell r="E297">
            <v>-2964</v>
          </cell>
          <cell r="F297">
            <v>-2710</v>
          </cell>
          <cell r="G297">
            <v>-2994</v>
          </cell>
          <cell r="H297">
            <v>-3642</v>
          </cell>
          <cell r="I297">
            <v>-2990.8350107632291</v>
          </cell>
          <cell r="J297">
            <v>-3988.1220291153509</v>
          </cell>
          <cell r="K297">
            <v>-2133.1593627832794</v>
          </cell>
          <cell r="L297">
            <v>-4491.5269005701311</v>
          </cell>
          <cell r="M297">
            <v>-4565.3857807526792</v>
          </cell>
          <cell r="N297">
            <v>-4631.632395417565</v>
          </cell>
          <cell r="O297">
            <v>-4730.633842999333</v>
          </cell>
          <cell r="P297">
            <v>-4812.5994995136307</v>
          </cell>
          <cell r="Q297">
            <v>-4686.1720117107079</v>
          </cell>
          <cell r="R297">
            <v>-4741.3476314618674</v>
          </cell>
          <cell r="S297">
            <v>-4794.2649832835441</v>
          </cell>
          <cell r="T297">
            <v>-4866.5568510091571</v>
          </cell>
          <cell r="U297">
            <v>-4988.5708024057867</v>
          </cell>
          <cell r="V297">
            <v>-5057.8617822750184</v>
          </cell>
          <cell r="W297">
            <v>-5141.7034956838397</v>
          </cell>
          <cell r="X297">
            <v>-5223.8647007167028</v>
          </cell>
          <cell r="Y297">
            <v>-5302.0059163613168</v>
          </cell>
          <cell r="Z297">
            <v>-5388.4632002973012</v>
          </cell>
          <cell r="AA297">
            <v>-5499.6014323458294</v>
          </cell>
          <cell r="AB297">
            <v>-5584.2133154624626</v>
          </cell>
          <cell r="AC297">
            <v>-5659.6885110868925</v>
          </cell>
          <cell r="AD297">
            <v>-5764.0345497623175</v>
          </cell>
          <cell r="AE297">
            <v>-5842.653524851472</v>
          </cell>
          <cell r="AF297">
            <v>-5939.0672382171488</v>
          </cell>
          <cell r="AG297">
            <v>-6074.4320148128045</v>
          </cell>
          <cell r="AH297">
            <v>-6176.6075288664233</v>
          </cell>
          <cell r="AI297">
            <v>-6304.8699032639015</v>
          </cell>
          <cell r="AJ297">
            <v>-6428.6329275821854</v>
          </cell>
          <cell r="AK297">
            <v>-6552.7240166413612</v>
          </cell>
          <cell r="AL297">
            <v>-6679.6251831470881</v>
          </cell>
          <cell r="AM297">
            <v>-6812.2300456395242</v>
          </cell>
          <cell r="AN297">
            <v>-6938.3989725781794</v>
          </cell>
          <cell r="AO297">
            <v>-4907.2641504897001</v>
          </cell>
          <cell r="AP297">
            <v>-5090.1235651802654</v>
          </cell>
          <cell r="AQ297">
            <v>-5142.9178094420167</v>
          </cell>
          <cell r="AR297">
            <v>-5292.1360185841986</v>
          </cell>
          <cell r="AS297">
            <v>-5441.8002427553838</v>
          </cell>
          <cell r="AT297">
            <v>-5619.2885842965006</v>
          </cell>
          <cell r="AU297">
            <v>-5775.6783675376819</v>
          </cell>
          <cell r="AV297">
            <v>-5925.9829180683164</v>
          </cell>
          <cell r="AW297">
            <v>-6091.8156198351489</v>
          </cell>
          <cell r="AX297">
            <v>-6248.8907406344842</v>
          </cell>
          <cell r="AY297">
            <v>-6404.4068870472165</v>
          </cell>
          <cell r="AZ297">
            <v>-6561.0207110201</v>
          </cell>
          <cell r="BA297">
            <v>-6734.5678466003474</v>
          </cell>
          <cell r="BB297">
            <v>-6897.5311599258803</v>
          </cell>
          <cell r="BC297">
            <v>-7037.5185573367144</v>
          </cell>
          <cell r="BD297">
            <v>-7192.6063029943452</v>
          </cell>
          <cell r="BE297">
            <v>-7352.2771805926795</v>
          </cell>
          <cell r="BF297">
            <v>-7502.1536160034138</v>
          </cell>
          <cell r="BG297">
            <v>-7666.9374621248462</v>
          </cell>
          <cell r="BH297">
            <v>-7809.4666402849798</v>
          </cell>
          <cell r="BI297">
            <v>-7973.5528862292122</v>
          </cell>
          <cell r="BJ297">
            <v>-8135.8086808504959</v>
          </cell>
          <cell r="BK297">
            <v>-8281.8311280481794</v>
          </cell>
          <cell r="BL297">
            <v>-8439.9755139941135</v>
          </cell>
        </row>
        <row r="299">
          <cell r="C299" t="str">
            <v>Production Taxes</v>
          </cell>
        </row>
        <row r="300">
          <cell r="B300">
            <v>1</v>
          </cell>
          <cell r="C300" t="str">
            <v>RAM-PDP</v>
          </cell>
          <cell r="E300">
            <v>-554</v>
          </cell>
          <cell r="F300">
            <v>-511</v>
          </cell>
          <cell r="G300">
            <v>-505</v>
          </cell>
          <cell r="H300">
            <v>-544.34241945813562</v>
          </cell>
          <cell r="I300">
            <v>-568.86699162321133</v>
          </cell>
          <cell r="J300">
            <v>-538.44790374605918</v>
          </cell>
          <cell r="K300">
            <v>-517.59268091278329</v>
          </cell>
          <cell r="L300">
            <v>-510.46793356086874</v>
          </cell>
          <cell r="M300">
            <v>-488.29867247329753</v>
          </cell>
          <cell r="N300">
            <v>-499.00559718481259</v>
          </cell>
          <cell r="O300">
            <v>-477.99341657672073</v>
          </cell>
          <cell r="P300">
            <v>-488.34112244285251</v>
          </cell>
          <cell r="Q300">
            <v>-491.29825147911566</v>
          </cell>
          <cell r="R300">
            <v>-438.32488046565356</v>
          </cell>
          <cell r="S300">
            <v>-480.09289823312599</v>
          </cell>
          <cell r="T300">
            <v>-460.70714581237485</v>
          </cell>
          <cell r="U300">
            <v>-471.97933680404509</v>
          </cell>
          <cell r="V300">
            <v>-453.0835494869861</v>
          </cell>
          <cell r="W300">
            <v>-464.16979301049378</v>
          </cell>
          <cell r="X300">
            <v>-459.23571458228338</v>
          </cell>
          <cell r="Y300">
            <v>-440.55791722403865</v>
          </cell>
          <cell r="Z300">
            <v>-451.13662340811027</v>
          </cell>
          <cell r="AA300">
            <v>-433.54477616166378</v>
          </cell>
          <cell r="AB300">
            <v>-444.10232020671918</v>
          </cell>
          <cell r="AC300">
            <v>-425.27102079263898</v>
          </cell>
          <cell r="AD300">
            <v>-381.06613804394431</v>
          </cell>
          <cell r="AE300">
            <v>-417.93072522196502</v>
          </cell>
          <cell r="AF300">
            <v>-399.32101095443966</v>
          </cell>
          <cell r="AG300">
            <v>-409.95803366198948</v>
          </cell>
          <cell r="AH300">
            <v>-394.09063133389367</v>
          </cell>
          <cell r="AI300">
            <v>-404.14883835275947</v>
          </cell>
          <cell r="AJ300">
            <v>-401.14068864426554</v>
          </cell>
          <cell r="AK300">
            <v>-385.40834966520043</v>
          </cell>
          <cell r="AL300">
            <v>-395.57161480998514</v>
          </cell>
          <cell r="AM300">
            <v>-380.26036092355702</v>
          </cell>
          <cell r="AN300">
            <v>-390.49045268469155</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row>
        <row r="301">
          <cell r="B301">
            <v>2</v>
          </cell>
          <cell r="C301" t="str">
            <v>RAM-PDNP</v>
          </cell>
          <cell r="E301">
            <v>0</v>
          </cell>
          <cell r="F301">
            <v>0</v>
          </cell>
          <cell r="G301">
            <v>0</v>
          </cell>
          <cell r="H301">
            <v>-14.764560497392544</v>
          </cell>
          <cell r="I301">
            <v>-14.108555654601155</v>
          </cell>
          <cell r="J301">
            <v>-13.183602494884051</v>
          </cell>
          <cell r="K301">
            <v>-12.639909508972934</v>
          </cell>
          <cell r="L301">
            <v>-43.908647003176824</v>
          </cell>
          <cell r="M301">
            <v>-35.468123347997022</v>
          </cell>
          <cell r="N301">
            <v>-32.997626829270637</v>
          </cell>
          <cell r="O301">
            <v>-55.525886405761007</v>
          </cell>
          <cell r="P301">
            <v>-49.132237640381675</v>
          </cell>
          <cell r="Q301">
            <v>-47.949279758121158</v>
          </cell>
          <cell r="R301">
            <v>-51.973324829557043</v>
          </cell>
          <cell r="S301">
            <v>-54.357966571484134</v>
          </cell>
          <cell r="T301">
            <v>-49.916421137973302</v>
          </cell>
          <cell r="U301">
            <v>-75.784975819530345</v>
          </cell>
          <cell r="V301">
            <v>-70.671081482242045</v>
          </cell>
          <cell r="W301">
            <v>-70.485233517515439</v>
          </cell>
          <cell r="X301">
            <v>-75.390532656781318</v>
          </cell>
          <cell r="Y301">
            <v>-69.11082296062304</v>
          </cell>
          <cell r="Z301">
            <v>-68.455089135648606</v>
          </cell>
          <cell r="AA301">
            <v>-73.494088624725563</v>
          </cell>
          <cell r="AB301">
            <v>-69.25068701747675</v>
          </cell>
          <cell r="AC301">
            <v>-63.662090236370204</v>
          </cell>
          <cell r="AD301">
            <v>-53.681972426091008</v>
          </cell>
          <cell r="AE301">
            <v>-55.736113528753158</v>
          </cell>
          <cell r="AF301">
            <v>-50.570823021157317</v>
          </cell>
          <cell r="AG301">
            <v>-49.278468067339119</v>
          </cell>
          <cell r="AH301">
            <v>-45.306642897399122</v>
          </cell>
          <cell r="AI301">
            <v>-44.610554383189886</v>
          </cell>
          <cell r="AJ301">
            <v>-42.591635240399057</v>
          </cell>
          <cell r="AK301">
            <v>-38.507779524714707</v>
          </cell>
          <cell r="AL301">
            <v>-45.460773499490863</v>
          </cell>
          <cell r="AM301">
            <v>-54.543308349824457</v>
          </cell>
          <cell r="AN301">
            <v>-55.350638396635205</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row>
        <row r="302">
          <cell r="B302">
            <v>3</v>
          </cell>
          <cell r="C302" t="str">
            <v>RAM-PUD</v>
          </cell>
          <cell r="E302">
            <v>0</v>
          </cell>
          <cell r="F302">
            <v>0</v>
          </cell>
          <cell r="G302">
            <v>0</v>
          </cell>
          <cell r="H302">
            <v>-22.16690135487249</v>
          </cell>
          <cell r="I302">
            <v>-50.682434686857007</v>
          </cell>
          <cell r="J302">
            <v>-45.00449247107742</v>
          </cell>
          <cell r="K302">
            <v>-41.142344699777624</v>
          </cell>
          <cell r="L302">
            <v>-100.3029893650704</v>
          </cell>
          <cell r="M302">
            <v>-84.810548749700189</v>
          </cell>
          <cell r="N302">
            <v>-80.077109054433606</v>
          </cell>
          <cell r="O302">
            <v>-179.20403749089081</v>
          </cell>
          <cell r="P302">
            <v>-159.88926661191368</v>
          </cell>
          <cell r="Q302">
            <v>-149.11526484146395</v>
          </cell>
          <cell r="R302">
            <v>-135.91160563222292</v>
          </cell>
          <cell r="S302">
            <v>-141.64072735411381</v>
          </cell>
          <cell r="T302">
            <v>-130.06551912505185</v>
          </cell>
          <cell r="U302">
            <v>-202.06854880260175</v>
          </cell>
          <cell r="V302">
            <v>-180.10897607068088</v>
          </cell>
          <cell r="W302">
            <v>-174.86244719636593</v>
          </cell>
          <cell r="X302">
            <v>-223.20413616817572</v>
          </cell>
          <cell r="Y302">
            <v>-202.03420494089582</v>
          </cell>
          <cell r="Z302">
            <v>-197.55338138306277</v>
          </cell>
          <cell r="AA302">
            <v>-243.13154896167418</v>
          </cell>
          <cell r="AB302">
            <v>-236.02396176922852</v>
          </cell>
          <cell r="AC302">
            <v>-222.60952971584601</v>
          </cell>
          <cell r="AD302">
            <v>-226.89843859858746</v>
          </cell>
          <cell r="AE302">
            <v>-240.28038206408431</v>
          </cell>
          <cell r="AF302">
            <v>-223.44269515021773</v>
          </cell>
          <cell r="AG302">
            <v>-260.60629212920861</v>
          </cell>
          <cell r="AH302">
            <v>-242.85193847272134</v>
          </cell>
          <cell r="AI302">
            <v>-243.29287477801745</v>
          </cell>
          <cell r="AJ302">
            <v>-280.06069686465975</v>
          </cell>
          <cell r="AK302">
            <v>-261.95655340006999</v>
          </cell>
          <cell r="AL302">
            <v>-264.31035025772985</v>
          </cell>
          <cell r="AM302">
            <v>-264.59498811104879</v>
          </cell>
          <cell r="AN302">
            <v>-265.85799442032067</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row>
        <row r="303">
          <cell r="B303">
            <v>4</v>
          </cell>
          <cell r="C303" t="str">
            <v>GEOI-PDP</v>
          </cell>
          <cell r="E303">
            <v>0</v>
          </cell>
          <cell r="F303">
            <v>0</v>
          </cell>
          <cell r="G303">
            <v>0</v>
          </cell>
          <cell r="H303">
            <v>0</v>
          </cell>
          <cell r="I303">
            <v>0</v>
          </cell>
          <cell r="J303">
            <v>0</v>
          </cell>
          <cell r="K303">
            <v>0</v>
          </cell>
          <cell r="L303">
            <v>-1585.2161512146733</v>
          </cell>
          <cell r="M303">
            <v>-1591.1994691789323</v>
          </cell>
          <cell r="N303">
            <v>-1597.8393707874866</v>
          </cell>
          <cell r="O303">
            <v>-1611.251152728239</v>
          </cell>
          <cell r="P303">
            <v>-1628.7142787286709</v>
          </cell>
          <cell r="Q303">
            <v>-1641.0571209695725</v>
          </cell>
          <cell r="R303">
            <v>-1643.3882839276755</v>
          </cell>
          <cell r="S303">
            <v>-1642.2690380002737</v>
          </cell>
          <cell r="T303">
            <v>-1639.6622854454386</v>
          </cell>
          <cell r="U303">
            <v>-1639.428895530139</v>
          </cell>
          <cell r="V303">
            <v>-1639.5223529230411</v>
          </cell>
          <cell r="W303">
            <v>-1638.8096847438103</v>
          </cell>
          <cell r="X303">
            <v>-1636.0231754789513</v>
          </cell>
          <cell r="Y303">
            <v>-1632.8162318016882</v>
          </cell>
          <cell r="Z303">
            <v>-1632.062649391446</v>
          </cell>
          <cell r="AA303">
            <v>-1635.6514060660666</v>
          </cell>
          <cell r="AB303">
            <v>-1644.5165216756868</v>
          </cell>
          <cell r="AC303">
            <v>-855.39290916874165</v>
          </cell>
          <cell r="AD303">
            <v>-852.76367349991108</v>
          </cell>
          <cell r="AE303">
            <v>-848.91425082043475</v>
          </cell>
          <cell r="AF303">
            <v>-842.45628536952529</v>
          </cell>
          <cell r="AG303">
            <v>-841.11524304120428</v>
          </cell>
          <cell r="AH303">
            <v>-840.21968574870857</v>
          </cell>
          <cell r="AI303">
            <v>-839.45892506963855</v>
          </cell>
          <cell r="AJ303">
            <v>-838.20434200022191</v>
          </cell>
          <cell r="AK303">
            <v>-836.816517061387</v>
          </cell>
          <cell r="AL303">
            <v>-836.78011159973244</v>
          </cell>
          <cell r="AM303">
            <v>-838.61377130991639</v>
          </cell>
          <cell r="AN303">
            <v>-843.34232525100833</v>
          </cell>
          <cell r="AO303">
            <v>-709.29224129748445</v>
          </cell>
          <cell r="AP303">
            <v>-707.17782946216801</v>
          </cell>
          <cell r="AQ303">
            <v>-704.00552260677989</v>
          </cell>
          <cell r="AR303">
            <v>-698.28381287257548</v>
          </cell>
          <cell r="AS303">
            <v>-697.62405240066073</v>
          </cell>
          <cell r="AT303">
            <v>-697.36990303121513</v>
          </cell>
          <cell r="AU303">
            <v>-697.44772868996733</v>
          </cell>
          <cell r="AV303">
            <v>-697.337730490014</v>
          </cell>
          <cell r="AW303">
            <v>-696.90124907942618</v>
          </cell>
          <cell r="AX303">
            <v>-697.26878499657039</v>
          </cell>
          <cell r="AY303">
            <v>-699.01912497665398</v>
          </cell>
          <cell r="AZ303">
            <v>-703.0645543654847</v>
          </cell>
          <cell r="BA303">
            <v>-612.25236058744235</v>
          </cell>
          <cell r="BB303">
            <v>-611.19700037434177</v>
          </cell>
          <cell r="BC303">
            <v>-609.11423902885838</v>
          </cell>
          <cell r="BD303">
            <v>-604.84291650976968</v>
          </cell>
          <cell r="BE303">
            <v>-604.7722018634322</v>
          </cell>
          <cell r="BF303">
            <v>-604.92654679931968</v>
          </cell>
          <cell r="BG303">
            <v>-605.26605851555257</v>
          </cell>
          <cell r="BH303">
            <v>-605.35927787592072</v>
          </cell>
          <cell r="BI303">
            <v>-605.12055169183702</v>
          </cell>
          <cell r="BJ303">
            <v>-605.63663237740957</v>
          </cell>
          <cell r="BK303">
            <v>-607.29896456910751</v>
          </cell>
          <cell r="BL303">
            <v>-610.94184573745133</v>
          </cell>
        </row>
        <row r="304">
          <cell r="B304">
            <v>5</v>
          </cell>
          <cell r="C304" t="str">
            <v>GEOI-PDNP</v>
          </cell>
          <cell r="E304">
            <v>0</v>
          </cell>
          <cell r="F304">
            <v>0</v>
          </cell>
          <cell r="G304">
            <v>0</v>
          </cell>
          <cell r="H304">
            <v>0</v>
          </cell>
          <cell r="I304">
            <v>0</v>
          </cell>
          <cell r="J304">
            <v>0</v>
          </cell>
          <cell r="K304">
            <v>0</v>
          </cell>
          <cell r="L304">
            <v>-47.500979503714376</v>
          </cell>
          <cell r="M304">
            <v>-65.07714256686117</v>
          </cell>
          <cell r="N304">
            <v>-84.741980285221729</v>
          </cell>
          <cell r="O304">
            <v>-79.575369385390061</v>
          </cell>
          <cell r="P304">
            <v>-96.782747126497071</v>
          </cell>
          <cell r="Q304">
            <v>-91.384550876996556</v>
          </cell>
          <cell r="R304">
            <v>-88.598333483051661</v>
          </cell>
          <cell r="S304">
            <v>-109.2837341851464</v>
          </cell>
          <cell r="T304">
            <v>-102.71071951000799</v>
          </cell>
          <cell r="U304">
            <v>-139.59667809899602</v>
          </cell>
          <cell r="V304">
            <v>-154.17642047211169</v>
          </cell>
          <cell r="W304">
            <v>-152.16929119405447</v>
          </cell>
          <cell r="X304">
            <v>-145.69700456310991</v>
          </cell>
          <cell r="Y304">
            <v>-138.67223127782165</v>
          </cell>
          <cell r="Z304">
            <v>-137.50665017961202</v>
          </cell>
          <cell r="AA304">
            <v>-148.64248421541063</v>
          </cell>
          <cell r="AB304">
            <v>-144.83941446543923</v>
          </cell>
          <cell r="AC304">
            <v>-136.41022088098114</v>
          </cell>
          <cell r="AD304">
            <v>-135.98410578503893</v>
          </cell>
          <cell r="AE304">
            <v>-135.33102455380927</v>
          </cell>
          <cell r="AF304">
            <v>-134.19215224385627</v>
          </cell>
          <cell r="AG304">
            <v>-134.01277153220244</v>
          </cell>
          <cell r="AH304">
            <v>-133.86539618566064</v>
          </cell>
          <cell r="AI304">
            <v>-133.73681117670472</v>
          </cell>
          <cell r="AJ304">
            <v>-133.49885945226791</v>
          </cell>
          <cell r="AK304">
            <v>-133.30253794216841</v>
          </cell>
          <cell r="AL304">
            <v>-133.35694444299563</v>
          </cell>
          <cell r="AM304">
            <v>-133.72666489776304</v>
          </cell>
          <cell r="AN304">
            <v>-134.63558795675411</v>
          </cell>
          <cell r="AO304">
            <v>-140.07497791569253</v>
          </cell>
          <cell r="AP304">
            <v>-139.9933000412104</v>
          </cell>
          <cell r="AQ304">
            <v>-139.57595044886438</v>
          </cell>
          <cell r="AR304">
            <v>-138.52395644900804</v>
          </cell>
          <cell r="AS304">
            <v>-138.80993987420683</v>
          </cell>
          <cell r="AT304">
            <v>-139.1333248951866</v>
          </cell>
          <cell r="AU304">
            <v>-139.52845774488438</v>
          </cell>
          <cell r="AV304">
            <v>-140.20298595062235</v>
          </cell>
          <cell r="AW304">
            <v>-140.40275743950451</v>
          </cell>
          <cell r="AX304">
            <v>-140.77436452825287</v>
          </cell>
          <cell r="AY304">
            <v>-141.46312395610525</v>
          </cell>
          <cell r="AZ304">
            <v>-142.72993322959238</v>
          </cell>
          <cell r="BA304">
            <v>-153.25652443276215</v>
          </cell>
          <cell r="BB304">
            <v>-153.18635231077107</v>
          </cell>
          <cell r="BC304">
            <v>-152.86767152768076</v>
          </cell>
          <cell r="BD304">
            <v>-151.99277842814823</v>
          </cell>
          <cell r="BE304">
            <v>-152.19495355339939</v>
          </cell>
          <cell r="BF304">
            <v>-152.40861049815047</v>
          </cell>
          <cell r="BG304">
            <v>-152.66841563948043</v>
          </cell>
          <cell r="BH304">
            <v>-152.85254923490993</v>
          </cell>
          <cell r="BI304">
            <v>-152.95140523531421</v>
          </cell>
          <cell r="BJ304">
            <v>-153.24371528763339</v>
          </cell>
          <cell r="BK304">
            <v>-153.80845909765387</v>
          </cell>
          <cell r="BL304">
            <v>-154.85990099938937</v>
          </cell>
        </row>
        <row r="305">
          <cell r="B305">
            <v>6</v>
          </cell>
          <cell r="C305" t="str">
            <v>GEOI-PUD</v>
          </cell>
          <cell r="E305">
            <v>0</v>
          </cell>
          <cell r="F305">
            <v>0</v>
          </cell>
          <cell r="G305">
            <v>0</v>
          </cell>
          <cell r="H305">
            <v>0</v>
          </cell>
          <cell r="I305">
            <v>0</v>
          </cell>
          <cell r="J305">
            <v>0</v>
          </cell>
          <cell r="K305">
            <v>0</v>
          </cell>
          <cell r="L305">
            <v>-114.46786526885489</v>
          </cell>
          <cell r="M305">
            <v>-166.132680221795</v>
          </cell>
          <cell r="N305">
            <v>-196.08437036013029</v>
          </cell>
          <cell r="O305">
            <v>-216.54447325662181</v>
          </cell>
          <cell r="P305">
            <v>-295.33968599193628</v>
          </cell>
          <cell r="Q305">
            <v>-338.26595823023212</v>
          </cell>
          <cell r="R305">
            <v>-311.7751442444773</v>
          </cell>
          <cell r="S305">
            <v>-291.94505465731584</v>
          </cell>
          <cell r="T305">
            <v>-329.56755095278277</v>
          </cell>
          <cell r="U305">
            <v>-310.75920977834045</v>
          </cell>
          <cell r="V305">
            <v>-307.4565924036981</v>
          </cell>
          <cell r="W305">
            <v>-293.37406429569552</v>
          </cell>
          <cell r="X305">
            <v>-310.2714266044012</v>
          </cell>
          <cell r="Y305">
            <v>-301.1017031113887</v>
          </cell>
          <cell r="Z305">
            <v>-297.6460639624604</v>
          </cell>
          <cell r="AA305">
            <v>-285.27126231073703</v>
          </cell>
          <cell r="AB305">
            <v>-280.78256559682882</v>
          </cell>
          <cell r="AC305">
            <v>-270.44398214102966</v>
          </cell>
          <cell r="AD305">
            <v>-269.50714599861499</v>
          </cell>
          <cell r="AE305">
            <v>-267.7630443404588</v>
          </cell>
          <cell r="AF305">
            <v>-264.28189676814782</v>
          </cell>
          <cell r="AG305">
            <v>-263.87615851637418</v>
          </cell>
          <cell r="AH305">
            <v>-264.00765943515557</v>
          </cell>
          <cell r="AI305">
            <v>-264.30302277888234</v>
          </cell>
          <cell r="AJ305">
            <v>-264.17273636866179</v>
          </cell>
          <cell r="AK305">
            <v>-263.84330965295237</v>
          </cell>
          <cell r="AL305">
            <v>-264.21008665375069</v>
          </cell>
          <cell r="AM305">
            <v>-265.71712990039498</v>
          </cell>
          <cell r="AN305">
            <v>-269.05407155466361</v>
          </cell>
          <cell r="AO305">
            <v>-203.92217003589778</v>
          </cell>
          <cell r="AP305">
            <v>-203.74737455534199</v>
          </cell>
          <cell r="AQ305">
            <v>-203.00545668786691</v>
          </cell>
          <cell r="AR305">
            <v>-200.92685257520532</v>
          </cell>
          <cell r="AS305">
            <v>-201.30299866854853</v>
          </cell>
          <cell r="AT305">
            <v>-201.82617484667105</v>
          </cell>
          <cell r="AU305">
            <v>-202.50626053232966</v>
          </cell>
          <cell r="AV305">
            <v>-202.98795422963752</v>
          </cell>
          <cell r="AW305">
            <v>-203.29213074573286</v>
          </cell>
          <cell r="AX305">
            <v>-203.96349398260173</v>
          </cell>
          <cell r="AY305">
            <v>-205.28461854683243</v>
          </cell>
          <cell r="AZ305">
            <v>-207.75159125474488</v>
          </cell>
          <cell r="BA305">
            <v>-155.54037330320887</v>
          </cell>
          <cell r="BB305">
            <v>-155.36407829877663</v>
          </cell>
          <cell r="BC305">
            <v>-154.75636547126973</v>
          </cell>
          <cell r="BD305">
            <v>-153.19594506974963</v>
          </cell>
          <cell r="BE305">
            <v>-153.41411660364881</v>
          </cell>
          <cell r="BF305">
            <v>-153.73517645886076</v>
          </cell>
          <cell r="BG305">
            <v>-154.1277794542373</v>
          </cell>
          <cell r="BH305">
            <v>-154.38983781451441</v>
          </cell>
          <cell r="BI305">
            <v>-154.51108139080404</v>
          </cell>
          <cell r="BJ305">
            <v>-154.92864974533339</v>
          </cell>
          <cell r="BK305">
            <v>-155.83696327323131</v>
          </cell>
          <cell r="BL305">
            <v>-157.58506255404689</v>
          </cell>
        </row>
        <row r="306">
          <cell r="B306">
            <v>7</v>
          </cell>
          <cell r="C306" t="str">
            <v>CH4-PDP</v>
          </cell>
          <cell r="E306">
            <v>0</v>
          </cell>
          <cell r="F306">
            <v>0</v>
          </cell>
          <cell r="G306">
            <v>0</v>
          </cell>
          <cell r="H306">
            <v>0</v>
          </cell>
          <cell r="I306">
            <v>0</v>
          </cell>
          <cell r="J306">
            <v>0</v>
          </cell>
          <cell r="K306">
            <v>-288.31965745071028</v>
          </cell>
          <cell r="L306">
            <v>-268.9458530265137</v>
          </cell>
          <cell r="M306">
            <v>-256.34265035799524</v>
          </cell>
          <cell r="N306">
            <v>-249.51152747176019</v>
          </cell>
          <cell r="O306">
            <v>-242.93834845957005</v>
          </cell>
          <cell r="P306">
            <v>-236.64761116624251</v>
          </cell>
          <cell r="Q306">
            <v>-230.40079614441962</v>
          </cell>
          <cell r="R306">
            <v>-223.86540800158352</v>
          </cell>
          <cell r="S306">
            <v>-217.26736631255443</v>
          </cell>
          <cell r="T306">
            <v>-210.56903328904016</v>
          </cell>
          <cell r="U306">
            <v>-204.09667307424161</v>
          </cell>
          <cell r="V306">
            <v>-197.79688435795424</v>
          </cell>
          <cell r="W306">
            <v>-191.71749279913774</v>
          </cell>
          <cell r="X306">
            <v>-185.6421441715097</v>
          </cell>
          <cell r="Y306">
            <v>-179.90079921170249</v>
          </cell>
          <cell r="Z306">
            <v>-174.28356562050456</v>
          </cell>
          <cell r="AA306">
            <v>-169.00662119679077</v>
          </cell>
          <cell r="AB306">
            <v>-163.96865738829558</v>
          </cell>
          <cell r="AC306">
            <v>-158.94611519029428</v>
          </cell>
          <cell r="AD306">
            <v>-154.0233643407133</v>
          </cell>
          <cell r="AE306">
            <v>-149.83352973964026</v>
          </cell>
          <cell r="AF306">
            <v>-145.93966900416132</v>
          </cell>
          <cell r="AG306">
            <v>-142.70935265582665</v>
          </cell>
          <cell r="AH306">
            <v>-139.84959827630431</v>
          </cell>
          <cell r="AI306">
            <v>-136.93278685915536</v>
          </cell>
          <cell r="AJ306">
            <v>-134.02462871390728</v>
          </cell>
          <cell r="AK306">
            <v>-132.04624148286271</v>
          </cell>
          <cell r="AL306">
            <v>-130.64473688421668</v>
          </cell>
          <cell r="AM306">
            <v>-129.57919340806396</v>
          </cell>
          <cell r="AN306">
            <v>-128.44810662507533</v>
          </cell>
          <cell r="AO306">
            <v>-127.1368896570236</v>
          </cell>
          <cell r="AP306">
            <v>-125.76076952044217</v>
          </cell>
          <cell r="AQ306">
            <v>-124.2787038432383</v>
          </cell>
          <cell r="AR306">
            <v>-122.86036083365298</v>
          </cell>
          <cell r="AS306">
            <v>-121.51534613522672</v>
          </cell>
          <cell r="AT306">
            <v>-120.30971499811308</v>
          </cell>
          <cell r="AU306">
            <v>-119.18191657391276</v>
          </cell>
          <cell r="AV306">
            <v>-118.02440237312115</v>
          </cell>
          <cell r="AW306">
            <v>-116.87986458961981</v>
          </cell>
          <cell r="AX306">
            <v>-115.84513088434846</v>
          </cell>
          <cell r="AY306">
            <v>-114.76537567657196</v>
          </cell>
          <cell r="AZ306">
            <v>-113.83343845133473</v>
          </cell>
          <cell r="BA306">
            <v>-112.78892391232532</v>
          </cell>
          <cell r="BB306">
            <v>-111.61775531848522</v>
          </cell>
          <cell r="BC306">
            <v>-110.58295853038393</v>
          </cell>
          <cell r="BD306">
            <v>-109.43800419217116</v>
          </cell>
          <cell r="BE306">
            <v>-108.50495216061255</v>
          </cell>
          <cell r="BF306">
            <v>-107.48203726685321</v>
          </cell>
          <cell r="BG306">
            <v>-106.46904306849892</v>
          </cell>
          <cell r="BH306">
            <v>-105.45339940796491</v>
          </cell>
          <cell r="BI306">
            <v>-104.43994365459345</v>
          </cell>
          <cell r="BJ306">
            <v>-103.54432606999089</v>
          </cell>
          <cell r="BK306">
            <v>-102.58741693938603</v>
          </cell>
          <cell r="BL306">
            <v>-101.7769457010935</v>
          </cell>
        </row>
        <row r="307">
          <cell r="B307">
            <v>8</v>
          </cell>
          <cell r="C307" t="str">
            <v>CH4-PDNP</v>
          </cell>
          <cell r="E307">
            <v>0</v>
          </cell>
          <cell r="F307">
            <v>0</v>
          </cell>
          <cell r="G307">
            <v>0</v>
          </cell>
          <cell r="H307">
            <v>0</v>
          </cell>
          <cell r="I307">
            <v>0</v>
          </cell>
          <cell r="J307">
            <v>0</v>
          </cell>
          <cell r="K307">
            <v>-107.42146867921771</v>
          </cell>
          <cell r="L307">
            <v>-92.038973698851919</v>
          </cell>
          <cell r="M307">
            <v>-78.993136351984688</v>
          </cell>
          <cell r="N307">
            <v>-67.677553202423212</v>
          </cell>
          <cell r="O307">
            <v>-57.998611180055697</v>
          </cell>
          <cell r="P307">
            <v>-51.05977292390925</v>
          </cell>
          <cell r="Q307">
            <v>-47.929852534562208</v>
          </cell>
          <cell r="R307">
            <v>-46.272018703930435</v>
          </cell>
          <cell r="S307">
            <v>-44.614292386276915</v>
          </cell>
          <cell r="T307">
            <v>-42.948322649281216</v>
          </cell>
          <cell r="U307">
            <v>-41.370937544669196</v>
          </cell>
          <cell r="V307">
            <v>-39.702921323138597</v>
          </cell>
          <cell r="W307">
            <v>-38.271116500718705</v>
          </cell>
          <cell r="X307">
            <v>-36.759168168303447</v>
          </cell>
          <cell r="Y307">
            <v>-35.352050795504304</v>
          </cell>
          <cell r="Z307">
            <v>-33.966597359455889</v>
          </cell>
          <cell r="AA307">
            <v>-32.769205777301082</v>
          </cell>
          <cell r="AB307">
            <v>-31.528762347472401</v>
          </cell>
          <cell r="AC307">
            <v>-30.452153708252332</v>
          </cell>
          <cell r="AD307">
            <v>-29.203702683790631</v>
          </cell>
          <cell r="AE307">
            <v>-28.041965463514675</v>
          </cell>
          <cell r="AF307">
            <v>-26.976465731432278</v>
          </cell>
          <cell r="AG307">
            <v>-25.910964629702821</v>
          </cell>
          <cell r="AH307">
            <v>-24.896424044128679</v>
          </cell>
          <cell r="AI307">
            <v>-23.968726785797823</v>
          </cell>
          <cell r="AJ307">
            <v>-22.960145370158834</v>
          </cell>
          <cell r="AK307">
            <v>-22.152829941231051</v>
          </cell>
          <cell r="AL307">
            <v>-21.270746531095906</v>
          </cell>
          <cell r="AM307">
            <v>-20.39662122796155</v>
          </cell>
          <cell r="AN307">
            <v>-19.994705609388049</v>
          </cell>
          <cell r="AO307">
            <v>-18.483345687076202</v>
          </cell>
          <cell r="AP307">
            <v>-18.401956702958042</v>
          </cell>
          <cell r="AQ307">
            <v>-18.22609390132844</v>
          </cell>
          <cell r="AR307">
            <v>-18.128088003584907</v>
          </cell>
          <cell r="AS307">
            <v>-17.9623308161216</v>
          </cell>
          <cell r="AT307">
            <v>-17.898703343549005</v>
          </cell>
          <cell r="AU307">
            <v>-17.836337288951764</v>
          </cell>
          <cell r="AV307">
            <v>-17.682803879262075</v>
          </cell>
          <cell r="AW307">
            <v>-17.61968113301927</v>
          </cell>
          <cell r="AX307">
            <v>-17.458913773536835</v>
          </cell>
          <cell r="AY307">
            <v>-17.403603060281668</v>
          </cell>
          <cell r="AZ307">
            <v>-17.356780209456868</v>
          </cell>
          <cell r="BA307">
            <v>-17.071194498069506</v>
          </cell>
          <cell r="BB307">
            <v>-16.986999902695338</v>
          </cell>
          <cell r="BC307">
            <v>-16.890074100339675</v>
          </cell>
          <cell r="BD307">
            <v>-16.787352292919977</v>
          </cell>
          <cell r="BE307">
            <v>-16.616595977870634</v>
          </cell>
          <cell r="BF307">
            <v>-16.538989579891531</v>
          </cell>
          <cell r="BG307">
            <v>-16.463962802562168</v>
          </cell>
          <cell r="BH307">
            <v>-16.385060966503744</v>
          </cell>
          <cell r="BI307">
            <v>-16.205269680550618</v>
          </cell>
          <cell r="BJ307">
            <v>-16.127958059981257</v>
          </cell>
          <cell r="BK307">
            <v>-16.057318248761547</v>
          </cell>
          <cell r="BL307">
            <v>-15.997749837869504</v>
          </cell>
        </row>
        <row r="308">
          <cell r="B308">
            <v>9</v>
          </cell>
          <cell r="C308" t="str">
            <v>Utica_BOG</v>
          </cell>
          <cell r="E308">
            <v>0</v>
          </cell>
          <cell r="F308">
            <v>0</v>
          </cell>
          <cell r="G308">
            <v>0</v>
          </cell>
          <cell r="H308">
            <v>0</v>
          </cell>
          <cell r="I308">
            <v>0</v>
          </cell>
          <cell r="J308">
            <v>0</v>
          </cell>
          <cell r="K308">
            <v>0</v>
          </cell>
          <cell r="L308">
            <v>0</v>
          </cell>
          <cell r="M308">
            <v>0</v>
          </cell>
          <cell r="N308">
            <v>0</v>
          </cell>
          <cell r="O308">
            <v>0</v>
          </cell>
          <cell r="P308">
            <v>0</v>
          </cell>
          <cell r="Q308">
            <v>0</v>
          </cell>
          <cell r="R308">
            <v>-64.789402698712166</v>
          </cell>
          <cell r="S308">
            <v>-117.95559973583345</v>
          </cell>
          <cell r="T308">
            <v>-98.237580546419082</v>
          </cell>
          <cell r="U308">
            <v>-149.07533612720411</v>
          </cell>
          <cell r="V308">
            <v>-191.68157099197171</v>
          </cell>
          <cell r="W308">
            <v>-228.42357318181431</v>
          </cell>
          <cell r="X308">
            <v>-260.72733837505405</v>
          </cell>
          <cell r="Y308">
            <v>-289.68220623714149</v>
          </cell>
          <cell r="Z308">
            <v>-316.03483953640159</v>
          </cell>
          <cell r="AA308">
            <v>-340.2875023052647</v>
          </cell>
          <cell r="AB308">
            <v>-362.91264056600738</v>
          </cell>
          <cell r="AC308">
            <v>-383.27221486985479</v>
          </cell>
          <cell r="AD308">
            <v>-402.02809707896728</v>
          </cell>
          <cell r="AE308">
            <v>-419.42654554658884</v>
          </cell>
          <cell r="AF308">
            <v>-435.54108811902989</v>
          </cell>
          <cell r="AG308">
            <v>-451.12226134586246</v>
          </cell>
          <cell r="AH308">
            <v>-465.85447383342915</v>
          </cell>
          <cell r="AI308">
            <v>-479.75254029569948</v>
          </cell>
          <cell r="AJ308">
            <v>-492.93033696586173</v>
          </cell>
          <cell r="AK308">
            <v>-505.6361848112158</v>
          </cell>
          <cell r="AL308">
            <v>-518.12515105245438</v>
          </cell>
          <cell r="AM308">
            <v>-530.41417824736322</v>
          </cell>
          <cell r="AN308">
            <v>-542.60938299389966</v>
          </cell>
          <cell r="AO308">
            <v>-553.22442012113197</v>
          </cell>
          <cell r="AP308">
            <v>-563.12310887436502</v>
          </cell>
          <cell r="AQ308">
            <v>-572.53158988191319</v>
          </cell>
          <cell r="AR308">
            <v>-581.35330724607945</v>
          </cell>
          <cell r="AS308">
            <v>-590.59587429219903</v>
          </cell>
          <cell r="AT308">
            <v>-599.68054488743496</v>
          </cell>
          <cell r="AU308">
            <v>-608.56365157677499</v>
          </cell>
          <cell r="AV308">
            <v>-617.32720029970528</v>
          </cell>
          <cell r="AW308">
            <v>-625.84733194103205</v>
          </cell>
          <cell r="AX308">
            <v>-634.22409047100916</v>
          </cell>
          <cell r="AY308">
            <v>-704.08933816538672</v>
          </cell>
          <cell r="AZ308">
            <v>-701.52753336133355</v>
          </cell>
          <cell r="BA308">
            <v>-701.77235997610558</v>
          </cell>
          <cell r="BB308">
            <v>-703.52408273149285</v>
          </cell>
          <cell r="BC308">
            <v>-706.22075356826645</v>
          </cell>
          <cell r="BD308">
            <v>-709.3179999436561</v>
          </cell>
          <cell r="BE308">
            <v>-713.58811023927524</v>
          </cell>
          <cell r="BF308">
            <v>-718.19649547587551</v>
          </cell>
          <cell r="BG308">
            <v>-723.03171255398956</v>
          </cell>
          <cell r="BH308">
            <v>-728.02197937104199</v>
          </cell>
          <cell r="BI308">
            <v>-733.0271540592081</v>
          </cell>
          <cell r="BJ308">
            <v>-738.27671198127416</v>
          </cell>
          <cell r="BK308">
            <v>-743.74957222694763</v>
          </cell>
          <cell r="BL308">
            <v>-749.57606781607205</v>
          </cell>
        </row>
        <row r="309">
          <cell r="B309">
            <v>10</v>
          </cell>
          <cell r="C309" t="str">
            <v>Utica_BONCL</v>
          </cell>
          <cell r="E309">
            <v>0</v>
          </cell>
          <cell r="F309">
            <v>0</v>
          </cell>
          <cell r="G309">
            <v>0</v>
          </cell>
          <cell r="H309">
            <v>0</v>
          </cell>
          <cell r="I309">
            <v>0</v>
          </cell>
          <cell r="J309">
            <v>0</v>
          </cell>
          <cell r="K309">
            <v>0</v>
          </cell>
          <cell r="L309">
            <v>0</v>
          </cell>
          <cell r="M309">
            <v>0</v>
          </cell>
          <cell r="N309">
            <v>0</v>
          </cell>
          <cell r="O309">
            <v>-64.659999524543878</v>
          </cell>
          <cell r="P309">
            <v>-118.12323333680477</v>
          </cell>
          <cell r="Q309">
            <v>-98.743435703041641</v>
          </cell>
          <cell r="R309">
            <v>-150.1992702337009</v>
          </cell>
          <cell r="S309">
            <v>-193.40681065182241</v>
          </cell>
          <cell r="T309">
            <v>-230.69025471029721</v>
          </cell>
          <cell r="U309">
            <v>-263.6307729374646</v>
          </cell>
          <cell r="V309">
            <v>-293.16941965392937</v>
          </cell>
          <cell r="W309">
            <v>-319.81549353635461</v>
          </cell>
          <cell r="X309">
            <v>-344.02984453991297</v>
          </cell>
          <cell r="Y309">
            <v>-366.37037926333306</v>
          </cell>
          <cell r="Z309">
            <v>-387.2203983926687</v>
          </cell>
          <cell r="AA309">
            <v>-406.82193910541798</v>
          </cell>
          <cell r="AB309">
            <v>-425.4807483676945</v>
          </cell>
          <cell r="AC309">
            <v>-442.27737809432341</v>
          </cell>
          <cell r="AD309">
            <v>-457.87299920558445</v>
          </cell>
          <cell r="AE309">
            <v>-472.45513840816864</v>
          </cell>
          <cell r="AF309">
            <v>-486.03377070820744</v>
          </cell>
          <cell r="AG309">
            <v>-499.38487646688282</v>
          </cell>
          <cell r="AH309">
            <v>-512.10299069834127</v>
          </cell>
          <cell r="AI309">
            <v>-524.16621056831707</v>
          </cell>
          <cell r="AJ309">
            <v>-535.66845585737713</v>
          </cell>
          <cell r="AK309">
            <v>-546.85298596597238</v>
          </cell>
          <cell r="AL309">
            <v>-557.97083661593376</v>
          </cell>
          <cell r="AM309">
            <v>-569.01797588988768</v>
          </cell>
          <cell r="AN309">
            <v>-580.08960697511657</v>
          </cell>
          <cell r="AO309">
            <v>-589.5856561732237</v>
          </cell>
          <cell r="AP309">
            <v>-598.42436032463263</v>
          </cell>
          <cell r="AQ309">
            <v>-606.83828872402432</v>
          </cell>
          <cell r="AR309">
            <v>-614.71757841667295</v>
          </cell>
          <cell r="AS309">
            <v>-623.11939715662788</v>
          </cell>
          <cell r="AT309">
            <v>-631.42281219139443</v>
          </cell>
          <cell r="AU309">
            <v>-639.57549022649573</v>
          </cell>
          <cell r="AV309">
            <v>-709.61283085780235</v>
          </cell>
          <cell r="AW309">
            <v>-706.2974635182934</v>
          </cell>
          <cell r="AX309">
            <v>-706.42530236072332</v>
          </cell>
          <cell r="AY309">
            <v>-708.69831287063107</v>
          </cell>
          <cell r="AZ309">
            <v>-712.44725758659581</v>
          </cell>
          <cell r="BA309">
            <v>-716.41294344574999</v>
          </cell>
          <cell r="BB309">
            <v>-720.48279587090281</v>
          </cell>
          <cell r="BC309">
            <v>-724.67236951339987</v>
          </cell>
          <cell r="BD309">
            <v>-728.74100283559881</v>
          </cell>
          <cell r="BE309">
            <v>-733.66653205415764</v>
          </cell>
          <cell r="BF309">
            <v>-738.70444419746525</v>
          </cell>
          <cell r="BG309">
            <v>-743.81181729512309</v>
          </cell>
          <cell r="BH309">
            <v>-748.96231110606368</v>
          </cell>
          <cell r="BI309">
            <v>-754.04420994738871</v>
          </cell>
          <cell r="BJ309">
            <v>-759.31628248297238</v>
          </cell>
          <cell r="BK309">
            <v>-764.77297855408608</v>
          </cell>
          <cell r="BL309">
            <v>-770.55993539509723</v>
          </cell>
        </row>
        <row r="310">
          <cell r="B310">
            <v>11</v>
          </cell>
          <cell r="C310" t="str">
            <v>Utica_BOR</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-56.485204079497052</v>
          </cell>
          <cell r="AH310">
            <v>-102.57201425785277</v>
          </cell>
          <cell r="AI310">
            <v>-141.51983483879027</v>
          </cell>
          <cell r="AJ310">
            <v>-175.2546984627636</v>
          </cell>
          <cell r="AK310">
            <v>-205.07872170598304</v>
          </cell>
          <cell r="AL310">
            <v>-231.93818434476827</v>
          </cell>
          <cell r="AM310">
            <v>-256.44880221519145</v>
          </cell>
          <cell r="AN310">
            <v>-279.1052611003567</v>
          </cell>
          <cell r="AO310">
            <v>-299.4382569835725</v>
          </cell>
          <cell r="AP310">
            <v>-318.08503225375898</v>
          </cell>
          <cell r="AQ310">
            <v>-335.34828984040786</v>
          </cell>
          <cell r="AR310">
            <v>-351.31654133586437</v>
          </cell>
          <cell r="AS310">
            <v>-366.7280585316434</v>
          </cell>
          <cell r="AT310">
            <v>-381.3513081362396</v>
          </cell>
          <cell r="AU310">
            <v>-395.2458055910422</v>
          </cell>
          <cell r="AV310">
            <v>-408.53679230288986</v>
          </cell>
          <cell r="AW310">
            <v>-421.20283924998614</v>
          </cell>
          <cell r="AX310">
            <v>-433.36051141338004</v>
          </cell>
          <cell r="AY310">
            <v>-500.14968659414006</v>
          </cell>
          <cell r="AZ310">
            <v>-556.80960507685131</v>
          </cell>
          <cell r="BA310">
            <v>-605.86722988767372</v>
          </cell>
          <cell r="BB310">
            <v>-649.2258799185305</v>
          </cell>
          <cell r="BC310">
            <v>-688.20499355441189</v>
          </cell>
          <cell r="BD310">
            <v>-723.47703491006473</v>
          </cell>
          <cell r="BE310">
            <v>-756.68598185617327</v>
          </cell>
          <cell r="BF310">
            <v>-787.61698282022155</v>
          </cell>
          <cell r="BG310">
            <v>-816.60315527837736</v>
          </cell>
          <cell r="BH310">
            <v>-843.91134562269599</v>
          </cell>
          <cell r="BI310">
            <v>-869.648926792834</v>
          </cell>
          <cell r="BJ310">
            <v>-894.30520872697866</v>
          </cell>
          <cell r="BK310">
            <v>-918.04348855371904</v>
          </cell>
          <cell r="BL310">
            <v>-941.18364935308466</v>
          </cell>
        </row>
        <row r="311">
          <cell r="B311">
            <v>12</v>
          </cell>
          <cell r="C311" t="str">
            <v>Utica_TG</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-102.37647099653896</v>
          </cell>
          <cell r="U311">
            <v>-80.242788844325503</v>
          </cell>
          <cell r="V311">
            <v>-66.324311372427857</v>
          </cell>
          <cell r="W311">
            <v>-56.671938755368117</v>
          </cell>
          <cell r="X311">
            <v>-152.13591172404819</v>
          </cell>
          <cell r="Y311">
            <v>-226.68374602639796</v>
          </cell>
          <cell r="Z311">
            <v>-288.8195663825328</v>
          </cell>
          <cell r="AA311">
            <v>-343.86226609454718</v>
          </cell>
          <cell r="AB311">
            <v>-395.06922798766664</v>
          </cell>
          <cell r="AC311">
            <v>-439.19445298879242</v>
          </cell>
          <cell r="AD311">
            <v>-475.87799157202602</v>
          </cell>
          <cell r="AE311">
            <v>-507.70971747243578</v>
          </cell>
          <cell r="AF311">
            <v>-533.42270440200241</v>
          </cell>
          <cell r="AG311">
            <v>-562.13654655481162</v>
          </cell>
          <cell r="AH311">
            <v>-589.39109290046281</v>
          </cell>
          <cell r="AI311">
            <v>-615.17288768644505</v>
          </cell>
          <cell r="AJ311">
            <v>-638.75419007295523</v>
          </cell>
          <cell r="AK311">
            <v>-660.5791692212897</v>
          </cell>
          <cell r="AL311">
            <v>-682.83247600246216</v>
          </cell>
          <cell r="AM311">
            <v>-706.68670732975477</v>
          </cell>
          <cell r="AN311">
            <v>-734.09201341554876</v>
          </cell>
          <cell r="AO311">
            <v>-755.81693964243152</v>
          </cell>
          <cell r="AP311">
            <v>-771.40241371343325</v>
          </cell>
          <cell r="AQ311">
            <v>-784.01229329307341</v>
          </cell>
          <cell r="AR311">
            <v>-790.56993245729632</v>
          </cell>
          <cell r="AS311">
            <v>-908.02096963496263</v>
          </cell>
          <cell r="AT311">
            <v>-1003.5487180916908</v>
          </cell>
          <cell r="AU311">
            <v>-1085.4760212022991</v>
          </cell>
          <cell r="AV311">
            <v>-1156.6079898099174</v>
          </cell>
          <cell r="AW311">
            <v>-1219.1371417275795</v>
          </cell>
          <cell r="AX311">
            <v>-1278.301343023749</v>
          </cell>
          <cell r="AY311">
            <v>-1337.3600819767757</v>
          </cell>
          <cell r="AZ311">
            <v>-1400.978651169981</v>
          </cell>
          <cell r="BA311">
            <v>-1662.5397921914282</v>
          </cell>
          <cell r="BB311">
            <v>-1656.8394864840004</v>
          </cell>
          <cell r="BC311">
            <v>-1660.4701083942773</v>
          </cell>
          <cell r="BD311">
            <v>-1659.9287733192295</v>
          </cell>
          <cell r="BE311">
            <v>-1682.4920018135456</v>
          </cell>
          <cell r="BF311">
            <v>-1707.8112293667398</v>
          </cell>
          <cell r="BG311">
            <v>-1734.8520503884627</v>
          </cell>
          <cell r="BH311">
            <v>-1760.8421779958903</v>
          </cell>
          <cell r="BI311">
            <v>-1785.1451427283353</v>
          </cell>
          <cell r="BJ311">
            <v>-1812.9000309237645</v>
          </cell>
          <cell r="BK311">
            <v>-1846.552064363171</v>
          </cell>
          <cell r="BL311">
            <v>-1890.5306948187915</v>
          </cell>
        </row>
        <row r="312">
          <cell r="B312">
            <v>13</v>
          </cell>
          <cell r="C312" t="str">
            <v>Utica_WGS</v>
          </cell>
          <cell r="E312">
            <v>0</v>
          </cell>
          <cell r="F312">
            <v>0</v>
          </cell>
          <cell r="G312">
            <v>0</v>
          </cell>
          <cell r="H312">
            <v>0</v>
          </cell>
          <cell r="I312">
            <v>0</v>
          </cell>
          <cell r="J312">
            <v>0</v>
          </cell>
          <cell r="K312">
            <v>0</v>
          </cell>
          <cell r="L312">
            <v>0</v>
          </cell>
          <cell r="M312">
            <v>0</v>
          </cell>
          <cell r="N312">
            <v>0</v>
          </cell>
          <cell r="O312">
            <v>0</v>
          </cell>
          <cell r="P312">
            <v>0</v>
          </cell>
          <cell r="Q312">
            <v>-96.631277294238657</v>
          </cell>
          <cell r="R312">
            <v>-75.860140461301214</v>
          </cell>
          <cell r="S312">
            <v>-62.480644537488395</v>
          </cell>
          <cell r="T312">
            <v>-53.196666473195471</v>
          </cell>
          <cell r="U312">
            <v>-143.26101083630368</v>
          </cell>
          <cell r="V312">
            <v>-214.53528205640998</v>
          </cell>
          <cell r="W312">
            <v>-273.90315920300071</v>
          </cell>
          <cell r="X312">
            <v>-324.15947571081836</v>
          </cell>
          <cell r="Y312">
            <v>-367.79205753200154</v>
          </cell>
          <cell r="Z312">
            <v>-408.07978082793556</v>
          </cell>
          <cell r="AA312">
            <v>-448.27300360763934</v>
          </cell>
          <cell r="AB312">
            <v>-490.16730435006156</v>
          </cell>
          <cell r="AC312">
            <v>-525.47496886603551</v>
          </cell>
          <cell r="AD312">
            <v>-552.24282161453425</v>
          </cell>
          <cell r="AE312">
            <v>-574.59070206896604</v>
          </cell>
          <cell r="AF312">
            <v>-589.66844926208728</v>
          </cell>
          <cell r="AG312">
            <v>-612.66498754055499</v>
          </cell>
          <cell r="AH312">
            <v>-635.32562401797259</v>
          </cell>
          <cell r="AI312">
            <v>-657.34101261734054</v>
          </cell>
          <cell r="AJ312">
            <v>-677.17578350140116</v>
          </cell>
          <cell r="AK312">
            <v>-695.2539122423193</v>
          </cell>
          <cell r="AL312">
            <v>-714.93229274365581</v>
          </cell>
          <cell r="AM312">
            <v>-837.44279847339919</v>
          </cell>
          <cell r="AN312">
            <v>-947.80076636735134</v>
          </cell>
          <cell r="AO312">
            <v>-1036.5709560710163</v>
          </cell>
          <cell r="AP312">
            <v>-1104.0283808402173</v>
          </cell>
          <cell r="AQ312">
            <v>-1158.4088597844836</v>
          </cell>
          <cell r="AR312">
            <v>-1193.6218650350058</v>
          </cell>
          <cell r="AS312">
            <v>-1245.8715102507733</v>
          </cell>
          <cell r="AT312">
            <v>-1295.8358501887328</v>
          </cell>
          <cell r="AU312">
            <v>-1344.1629636651855</v>
          </cell>
          <cell r="AV312">
            <v>-1388.1382226300839</v>
          </cell>
          <cell r="AW312">
            <v>-1427.7110137345924</v>
          </cell>
          <cell r="AX312">
            <v>-1469.6960861738041</v>
          </cell>
          <cell r="AY312">
            <v>-1718.0500790911346</v>
          </cell>
          <cell r="AZ312">
            <v>-1737.7737152417424</v>
          </cell>
          <cell r="BA312">
            <v>-1757.2183805910834</v>
          </cell>
          <cell r="BB312">
            <v>-1764.7248003502677</v>
          </cell>
          <cell r="BC312">
            <v>-1768.1213498772765</v>
          </cell>
          <cell r="BD312">
            <v>-1756.0072888197215</v>
          </cell>
          <cell r="BE312">
            <v>-1777.3711016046823</v>
          </cell>
          <cell r="BF312">
            <v>-1801.1718451986171</v>
          </cell>
          <cell r="BG312">
            <v>-1826.8042799418636</v>
          </cell>
          <cell r="BH312">
            <v>-1850.2619560125538</v>
          </cell>
          <cell r="BI312">
            <v>-1870.9986540681011</v>
          </cell>
          <cell r="BJ312">
            <v>-1897.3387957992638</v>
          </cell>
          <cell r="BK312">
            <v>-1933.3804096893505</v>
          </cell>
          <cell r="BL312">
            <v>-1986.1783422677174</v>
          </cell>
        </row>
        <row r="313">
          <cell r="B313">
            <v>14</v>
          </cell>
          <cell r="C313" t="str">
            <v>Woodbine_EN</v>
          </cell>
          <cell r="E313">
            <v>0</v>
          </cell>
          <cell r="F313">
            <v>0</v>
          </cell>
          <cell r="G313">
            <v>0</v>
          </cell>
          <cell r="H313">
            <v>0</v>
          </cell>
          <cell r="I313">
            <v>0</v>
          </cell>
          <cell r="J313">
            <v>0</v>
          </cell>
          <cell r="K313">
            <v>0</v>
          </cell>
          <cell r="L313">
            <v>-50.569683007455623</v>
          </cell>
          <cell r="M313">
            <v>-95.13280585275858</v>
          </cell>
          <cell r="N313">
            <v>-135.095040026878</v>
          </cell>
          <cell r="O313">
            <v>-171.59853983216709</v>
          </cell>
          <cell r="P313">
            <v>-256.79634241133749</v>
          </cell>
          <cell r="Q313">
            <v>-333.20128491591072</v>
          </cell>
          <cell r="R313">
            <v>-402.10551931224131</v>
          </cell>
          <cell r="S313">
            <v>-464.82361407146357</v>
          </cell>
          <cell r="T313">
            <v>-522.21345367173478</v>
          </cell>
          <cell r="U313">
            <v>-575.48531925740565</v>
          </cell>
          <cell r="V313">
            <v>-625.15350101696674</v>
          </cell>
          <cell r="W313">
            <v>-671.36576246600623</v>
          </cell>
          <cell r="X313">
            <v>-714.39456277748923</v>
          </cell>
          <cell r="Y313">
            <v>-703.69737215908754</v>
          </cell>
          <cell r="Z313">
            <v>-697.81392902692642</v>
          </cell>
          <cell r="AA313">
            <v>-695.53691512477724</v>
          </cell>
          <cell r="AB313">
            <v>-696.18305812150743</v>
          </cell>
          <cell r="AC313">
            <v>-696.94664863076366</v>
          </cell>
          <cell r="AD313">
            <v>-698.18670643321616</v>
          </cell>
          <cell r="AE313">
            <v>-700.04448677302457</v>
          </cell>
          <cell r="AF313">
            <v>-702.02881269596173</v>
          </cell>
          <cell r="AG313">
            <v>-705.80652978455873</v>
          </cell>
          <cell r="AH313">
            <v>-710.07581462038604</v>
          </cell>
          <cell r="AI313">
            <v>-714.61244387795273</v>
          </cell>
          <cell r="AJ313">
            <v>-719.30475376971253</v>
          </cell>
          <cell r="AK313">
            <v>-724.35435969218213</v>
          </cell>
          <cell r="AL313">
            <v>-830.29495110652078</v>
          </cell>
          <cell r="AM313">
            <v>-924.29374971887137</v>
          </cell>
          <cell r="AN313">
            <v>-1009.8432969542612</v>
          </cell>
          <cell r="AO313">
            <v>-1085.384107638778</v>
          </cell>
          <cell r="AP313">
            <v>-1303.1934920396334</v>
          </cell>
          <cell r="AQ313">
            <v>-1196.7425838676336</v>
          </cell>
          <cell r="AR313">
            <v>-1208.1755353594831</v>
          </cell>
          <cell r="AS313">
            <v>-1223.3786965006625</v>
          </cell>
          <cell r="AT313">
            <v>-1338.6302555218763</v>
          </cell>
          <cell r="AU313">
            <v>-1342.9733331289838</v>
          </cell>
          <cell r="AV313">
            <v>-1350.7115987109262</v>
          </cell>
          <cell r="AW313">
            <v>-1360.4319709410497</v>
          </cell>
          <cell r="AX313">
            <v>-1371.9451765354597</v>
          </cell>
          <cell r="AY313">
            <v>-1385.239877242479</v>
          </cell>
          <cell r="AZ313">
            <v>-1400.4464925442153</v>
          </cell>
          <cell r="BA313">
            <v>-1414.5362973747231</v>
          </cell>
          <cell r="BB313">
            <v>-1427.3856117170285</v>
          </cell>
          <cell r="BC313">
            <v>-1439.6899758300904</v>
          </cell>
          <cell r="BD313">
            <v>-1450.6935256755298</v>
          </cell>
          <cell r="BE313">
            <v>-1464.4596030859102</v>
          </cell>
          <cell r="BF313">
            <v>-1478.3369912215526</v>
          </cell>
          <cell r="BG313">
            <v>-1492.2686504570108</v>
          </cell>
          <cell r="BH313">
            <v>-1506.06081993315</v>
          </cell>
          <cell r="BI313">
            <v>-1519.5102218740467</v>
          </cell>
          <cell r="BJ313">
            <v>-1533.4723834601452</v>
          </cell>
          <cell r="BK313">
            <v>-1548.1315120236172</v>
          </cell>
          <cell r="BL313">
            <v>-1564.0740552799762</v>
          </cell>
        </row>
        <row r="314">
          <cell r="B314">
            <v>15</v>
          </cell>
          <cell r="C314" t="str">
            <v>Woodbine_AMI</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-51.224042075094616</v>
          </cell>
          <cell r="AA314">
            <v>-95.929505311506063</v>
          </cell>
          <cell r="AB314">
            <v>-135.80604879351876</v>
          </cell>
          <cell r="AC314">
            <v>-171.46314413127743</v>
          </cell>
          <cell r="AD314">
            <v>-203.64895793282719</v>
          </cell>
          <cell r="AE314">
            <v>-232.97472007026659</v>
          </cell>
          <cell r="AF314">
            <v>-310.36943998021087</v>
          </cell>
          <cell r="AG314">
            <v>-379.63224574628936</v>
          </cell>
          <cell r="AH314">
            <v>-442.21877767132662</v>
          </cell>
          <cell r="AI314">
            <v>-499.32603173700852</v>
          </cell>
          <cell r="AJ314">
            <v>-551.83773227183053</v>
          </cell>
          <cell r="AK314">
            <v>-600.65061902887385</v>
          </cell>
          <cell r="AL314">
            <v>-596.62859418183655</v>
          </cell>
          <cell r="AM314">
            <v>-596.7265154017191</v>
          </cell>
          <cell r="AN314">
            <v>-599.92199189405039</v>
          </cell>
          <cell r="AO314">
            <v>-603.35469075244532</v>
          </cell>
          <cell r="AP314">
            <v>-607.33140933540585</v>
          </cell>
          <cell r="AQ314">
            <v>-611.91962011464466</v>
          </cell>
          <cell r="AR314">
            <v>-715.78611116066361</v>
          </cell>
          <cell r="AS314">
            <v>-808.6439780343137</v>
          </cell>
          <cell r="AT314">
            <v>-892.31993556481439</v>
          </cell>
          <cell r="AU314">
            <v>-968.73251855800027</v>
          </cell>
          <cell r="AV314">
            <v>-1039.2576750245894</v>
          </cell>
          <cell r="AW314">
            <v>-1104.6910657957601</v>
          </cell>
          <cell r="AX314">
            <v>-1215.5660515996749</v>
          </cell>
          <cell r="AY314">
            <v>-1317.3384672819184</v>
          </cell>
          <cell r="AZ314">
            <v>-1412.5517474313051</v>
          </cell>
          <cell r="BA314">
            <v>-1499.7868375773417</v>
          </cell>
          <cell r="BB314">
            <v>-1579.8514765720397</v>
          </cell>
          <cell r="BC314">
            <v>-1654.2572811500063</v>
          </cell>
          <cell r="BD314">
            <v>-1722.7490352953432</v>
          </cell>
          <cell r="BE314">
            <v>-1790.7344086854207</v>
          </cell>
          <cell r="BF314">
            <v>-2052.1480688403035</v>
          </cell>
          <cell r="BG314">
            <v>-2089.4370337137489</v>
          </cell>
          <cell r="BH314">
            <v>-2129.9543588051506</v>
          </cell>
          <cell r="BI314">
            <v>-2171.7490848814123</v>
          </cell>
          <cell r="BJ314">
            <v>-2215.107099786504</v>
          </cell>
          <cell r="BK314">
            <v>-2259.7715686426291</v>
          </cell>
          <cell r="BL314">
            <v>-2306.3076479598012</v>
          </cell>
        </row>
        <row r="315">
          <cell r="B315">
            <v>16</v>
          </cell>
          <cell r="C315" t="str">
            <v>Wilcox</v>
          </cell>
          <cell r="E315">
            <v>0</v>
          </cell>
          <cell r="F315">
            <v>0</v>
          </cell>
          <cell r="G315">
            <v>0</v>
          </cell>
          <cell r="H315">
            <v>0</v>
          </cell>
          <cell r="I315">
            <v>0</v>
          </cell>
          <cell r="J315">
            <v>0</v>
          </cell>
          <cell r="K315">
            <v>0</v>
          </cell>
          <cell r="L315">
            <v>0</v>
          </cell>
          <cell r="M315">
            <v>0</v>
          </cell>
          <cell r="N315">
            <v>0</v>
          </cell>
          <cell r="O315">
            <v>-91.555567072959121</v>
          </cell>
          <cell r="P315">
            <v>-166.93610684288174</v>
          </cell>
          <cell r="Q315">
            <v>-231.26299697655392</v>
          </cell>
          <cell r="R315">
            <v>-287.35521355312676</v>
          </cell>
          <cell r="S315">
            <v>-337.02789088527834</v>
          </cell>
          <cell r="T315">
            <v>-381.43189224410065</v>
          </cell>
          <cell r="U315">
            <v>-421.62025662084403</v>
          </cell>
          <cell r="V315">
            <v>-458.3341147146258</v>
          </cell>
          <cell r="W315">
            <v>-491.96097932900392</v>
          </cell>
          <cell r="X315">
            <v>-522.96716470769911</v>
          </cell>
          <cell r="Y315">
            <v>-551.90414187886313</v>
          </cell>
          <cell r="Z315">
            <v>-579.05720449769956</v>
          </cell>
          <cell r="AA315">
            <v>-604.55505059591042</v>
          </cell>
          <cell r="AB315">
            <v>-628.69092960138551</v>
          </cell>
          <cell r="AC315">
            <v>-650.82804111225516</v>
          </cell>
          <cell r="AD315">
            <v>-671.85509495447627</v>
          </cell>
          <cell r="AE315">
            <v>-691.77506974204175</v>
          </cell>
          <cell r="AF315">
            <v>-800.95304944045029</v>
          </cell>
          <cell r="AG315">
            <v>-892.79693961932048</v>
          </cell>
          <cell r="AH315">
            <v>-972.46586692192216</v>
          </cell>
          <cell r="AI315">
            <v>-1042.9855765623895</v>
          </cell>
          <cell r="AJ315">
            <v>-1106.5436564366355</v>
          </cell>
          <cell r="AK315">
            <v>-1164.8453369113502</v>
          </cell>
          <cell r="AL315">
            <v>-1219.0465435996043</v>
          </cell>
          <cell r="AM315">
            <v>-1269.7204432002093</v>
          </cell>
          <cell r="AN315">
            <v>-1317.3446926943213</v>
          </cell>
          <cell r="AO315">
            <v>-1360.4232649925036</v>
          </cell>
          <cell r="AP315">
            <v>-1401.0327305217947</v>
          </cell>
          <cell r="AQ315">
            <v>-1439.4757896713122</v>
          </cell>
          <cell r="AR315">
            <v>-1564.6862653476066</v>
          </cell>
          <cell r="AS315">
            <v>-1672.3308446097008</v>
          </cell>
          <cell r="AT315">
            <v>-1767.5989263890128</v>
          </cell>
          <cell r="AU315">
            <v>-1853.4986619042215</v>
          </cell>
          <cell r="AV315">
            <v>-1932.4280935032261</v>
          </cell>
          <cell r="AW315">
            <v>-2269.8801232117535</v>
          </cell>
          <cell r="AX315">
            <v>-2290.1629533099481</v>
          </cell>
          <cell r="AY315">
            <v>-2321.4686525696306</v>
          </cell>
          <cell r="AZ315">
            <v>-2357.9237279236754</v>
          </cell>
          <cell r="BA315">
            <v>-2396.3528850530492</v>
          </cell>
          <cell r="BB315">
            <v>-2435.9573673931036</v>
          </cell>
          <cell r="BC315">
            <v>-2475.7219097078196</v>
          </cell>
          <cell r="BD315">
            <v>-2515.4160593753904</v>
          </cell>
          <cell r="BE315">
            <v>-2554.5507725568991</v>
          </cell>
          <cell r="BF315">
            <v>-2592.9718013197971</v>
          </cell>
          <cell r="BG315">
            <v>-2630.593539112409</v>
          </cell>
          <cell r="BH315">
            <v>-2667.6166410429068</v>
          </cell>
          <cell r="BI315">
            <v>-2703.7882837702455</v>
          </cell>
          <cell r="BJ315">
            <v>-2739.3595753052573</v>
          </cell>
          <cell r="BK315">
            <v>-2774.0982927384071</v>
          </cell>
          <cell r="BL315">
            <v>-2808.0225510802488</v>
          </cell>
        </row>
        <row r="316">
          <cell r="B316">
            <v>17</v>
          </cell>
          <cell r="C316" t="str">
            <v>Mississippian</v>
          </cell>
          <cell r="E316">
            <v>0</v>
          </cell>
          <cell r="F316">
            <v>0</v>
          </cell>
          <cell r="G316">
            <v>0</v>
          </cell>
          <cell r="H316">
            <v>0</v>
          </cell>
          <cell r="I316">
            <v>0</v>
          </cell>
          <cell r="J316">
            <v>0</v>
          </cell>
          <cell r="K316">
            <v>-32.3485757930207</v>
          </cell>
          <cell r="L316">
            <v>-58.559594556163297</v>
          </cell>
          <cell r="M316">
            <v>-80.743493274174142</v>
          </cell>
          <cell r="N316">
            <v>-100.07476384518158</v>
          </cell>
          <cell r="O316">
            <v>-117.53240599590362</v>
          </cell>
          <cell r="P316">
            <v>-133.57809420252235</v>
          </cell>
          <cell r="Q316">
            <v>-148.01515380262293</v>
          </cell>
          <cell r="R316">
            <v>-160.87832521597213</v>
          </cell>
          <cell r="S316">
            <v>-172.52285193112294</v>
          </cell>
          <cell r="T316">
            <v>-216.55903540504733</v>
          </cell>
          <cell r="U316">
            <v>-253.30336848602494</v>
          </cell>
          <cell r="V316">
            <v>-285.05120192393787</v>
          </cell>
          <cell r="W316">
            <v>-312.96222059164086</v>
          </cell>
          <cell r="X316">
            <v>-337.73886596341993</v>
          </cell>
          <cell r="Y316">
            <v>-360.19000859733444</v>
          </cell>
          <cell r="Z316">
            <v>-381.07356372371589</v>
          </cell>
          <cell r="AA316">
            <v>-400.99130249422615</v>
          </cell>
          <cell r="AB316">
            <v>-420.38997616118962</v>
          </cell>
          <cell r="AC316">
            <v>-437.4299977367354</v>
          </cell>
          <cell r="AD316">
            <v>-452.45544656418213</v>
          </cell>
          <cell r="AE316">
            <v>-466.16087732936808</v>
          </cell>
          <cell r="AF316">
            <v>-511.08273832564754</v>
          </cell>
          <cell r="AG316">
            <v>-550.20157334601663</v>
          </cell>
          <cell r="AH316">
            <v>-584.44886721036096</v>
          </cell>
          <cell r="AI316">
            <v>-615.01608614097302</v>
          </cell>
          <cell r="AJ316">
            <v>-642.53999877474496</v>
          </cell>
          <cell r="AK316">
            <v>-667.82457520141804</v>
          </cell>
          <cell r="AL316">
            <v>-691.9738725922889</v>
          </cell>
          <cell r="AM316">
            <v>-715.52441756933445</v>
          </cell>
          <cell r="AN316">
            <v>-739.23367006727676</v>
          </cell>
          <cell r="AO316">
            <v>-759.42688988666657</v>
          </cell>
          <cell r="AP316">
            <v>-874.57879454155568</v>
          </cell>
          <cell r="AQ316">
            <v>-773.55804011908219</v>
          </cell>
          <cell r="AR316">
            <v>-793.70991946088623</v>
          </cell>
          <cell r="AS316">
            <v>-813.27071974690648</v>
          </cell>
          <cell r="AT316">
            <v>-927.65329826792538</v>
          </cell>
          <cell r="AU316">
            <v>-925.14129813320801</v>
          </cell>
          <cell r="AV316">
            <v>-928.19800757535359</v>
          </cell>
          <cell r="AW316">
            <v>-933.91383600785218</v>
          </cell>
          <cell r="AX316">
            <v>-941.78152557608757</v>
          </cell>
          <cell r="AY316">
            <v>-951.61492831337137</v>
          </cell>
          <cell r="AZ316">
            <v>-963.70496169999456</v>
          </cell>
          <cell r="BA316">
            <v>-974.25873061486504</v>
          </cell>
          <cell r="BB316">
            <v>-982.86668586449343</v>
          </cell>
          <cell r="BC316">
            <v>-990.60545101371508</v>
          </cell>
          <cell r="BD316">
            <v>-996.40656277450671</v>
          </cell>
          <cell r="BE316">
            <v>-1005.8298387134163</v>
          </cell>
          <cell r="BF316">
            <v>-1015.3671042463811</v>
          </cell>
          <cell r="BG316">
            <v>-1024.9668549589067</v>
          </cell>
          <cell r="BH316">
            <v>-1034.2836320885935</v>
          </cell>
          <cell r="BI316">
            <v>-1043.1682739362318</v>
          </cell>
          <cell r="BJ316">
            <v>-1052.6650665129023</v>
          </cell>
          <cell r="BK316">
            <v>-1063.136263307334</v>
          </cell>
          <cell r="BL316">
            <v>-1075.0909118734344</v>
          </cell>
        </row>
        <row r="317">
          <cell r="B317">
            <v>18</v>
          </cell>
          <cell r="C317" t="str">
            <v>LRSP1</v>
          </cell>
          <cell r="E317">
            <v>0</v>
          </cell>
          <cell r="F317">
            <v>0</v>
          </cell>
          <cell r="G317">
            <v>0</v>
          </cell>
          <cell r="H317">
            <v>0</v>
          </cell>
          <cell r="I317">
            <v>0</v>
          </cell>
          <cell r="J317">
            <v>0</v>
          </cell>
          <cell r="K317">
            <v>0</v>
          </cell>
          <cell r="L317">
            <v>-110.80956240343352</v>
          </cell>
          <cell r="M317">
            <v>-202.04993676949363</v>
          </cell>
          <cell r="N317">
            <v>-164.21970773837094</v>
          </cell>
          <cell r="O317">
            <v>-140.88967809698772</v>
          </cell>
          <cell r="P317">
            <v>-127.88815239427255</v>
          </cell>
          <cell r="Q317">
            <v>-234.94519972878271</v>
          </cell>
          <cell r="R317">
            <v>-322.56380831563092</v>
          </cell>
          <cell r="S317">
            <v>-391.40490413169903</v>
          </cell>
          <cell r="T317">
            <v>-451.84668225490873</v>
          </cell>
          <cell r="U317">
            <v>-508.50288858828458</v>
          </cell>
          <cell r="V317">
            <v>-554.0071359830763</v>
          </cell>
          <cell r="W317">
            <v>-600.30360721510692</v>
          </cell>
          <cell r="X317">
            <v>-641.90371082463139</v>
          </cell>
          <cell r="Y317">
            <v>-678.47777036594925</v>
          </cell>
          <cell r="Z317">
            <v>-715.36345352078274</v>
          </cell>
          <cell r="AA317">
            <v>-753.33108646735832</v>
          </cell>
          <cell r="AB317">
            <v>-929.47763016672661</v>
          </cell>
          <cell r="AC317">
            <v>-1071.3233835366225</v>
          </cell>
          <cell r="AD317">
            <v>-1178.593120377539</v>
          </cell>
          <cell r="AE317">
            <v>-1267.3408127921521</v>
          </cell>
          <cell r="AF317">
            <v>-1331.6511478686396</v>
          </cell>
          <cell r="AG317">
            <v>-1409.9203107767087</v>
          </cell>
          <cell r="AH317">
            <v>-1482.54210820516</v>
          </cell>
          <cell r="AI317">
            <v>-1552.4993351723977</v>
          </cell>
          <cell r="AJ317">
            <v>-1616.9384332009317</v>
          </cell>
          <cell r="AK317">
            <v>-1674.4337409414566</v>
          </cell>
          <cell r="AL317">
            <v>-1731.5503611011102</v>
          </cell>
          <cell r="AM317">
            <v>-1798.5582903105105</v>
          </cell>
          <cell r="AN317">
            <v>-1883.9582405314377</v>
          </cell>
          <cell r="AO317">
            <v>-1947.6103937806847</v>
          </cell>
          <cell r="AP317">
            <v>-2245.392894192094</v>
          </cell>
          <cell r="AQ317">
            <v>-1963.2131458074764</v>
          </cell>
          <cell r="AR317">
            <v>-1972.5966584916055</v>
          </cell>
          <cell r="AS317">
            <v>-2035.7790566324666</v>
          </cell>
          <cell r="AT317">
            <v>-2330.1325971019769</v>
          </cell>
          <cell r="AU317">
            <v>-2326.7234926189676</v>
          </cell>
          <cell r="AV317">
            <v>-2335.879438802328</v>
          </cell>
          <cell r="AW317">
            <v>-2346.9564686913882</v>
          </cell>
          <cell r="AX317">
            <v>-2376.0148123172366</v>
          </cell>
          <cell r="AY317">
            <v>-2409.7532350853171</v>
          </cell>
          <cell r="AZ317">
            <v>-2474.0876980661524</v>
          </cell>
          <cell r="BA317">
            <v>-2530.6534569097939</v>
          </cell>
          <cell r="BB317">
            <v>-2539.4462137279374</v>
          </cell>
          <cell r="BC317">
            <v>-2546.7158819437191</v>
          </cell>
          <cell r="BD317">
            <v>-2511.1740104817886</v>
          </cell>
          <cell r="BE317">
            <v>-2548.9365223998529</v>
          </cell>
          <cell r="BF317">
            <v>-2573.4202941806961</v>
          </cell>
          <cell r="BG317">
            <v>-2605.3021939201799</v>
          </cell>
          <cell r="BH317">
            <v>-2634.6626953652285</v>
          </cell>
          <cell r="BI317">
            <v>-2656.9589050733857</v>
          </cell>
          <cell r="BJ317">
            <v>-2690.7944003528714</v>
          </cell>
          <cell r="BK317">
            <v>-2734.4032220238178</v>
          </cell>
          <cell r="BL317">
            <v>-2805.6246517294517</v>
          </cell>
        </row>
        <row r="318">
          <cell r="B318">
            <v>19</v>
          </cell>
          <cell r="C318" t="str">
            <v>LRSP2</v>
          </cell>
          <cell r="E318">
            <v>0</v>
          </cell>
          <cell r="F318">
            <v>0</v>
          </cell>
          <cell r="G318">
            <v>0</v>
          </cell>
          <cell r="H318">
            <v>0</v>
          </cell>
          <cell r="I318">
            <v>0</v>
          </cell>
          <cell r="J318">
            <v>0</v>
          </cell>
          <cell r="K318">
            <v>-71.161501377964115</v>
          </cell>
          <cell r="L318">
            <v>-130.3350537559362</v>
          </cell>
          <cell r="M318">
            <v>-109.25132322639759</v>
          </cell>
          <cell r="N318">
            <v>-94.548867262593973</v>
          </cell>
          <cell r="O318">
            <v>-84.242917736102626</v>
          </cell>
          <cell r="P318">
            <v>-76.570334239161866</v>
          </cell>
          <cell r="Q318">
            <v>-69.933185521560816</v>
          </cell>
          <cell r="R318">
            <v>-139.7088051174037</v>
          </cell>
          <cell r="S318">
            <v>-196.5617075543752</v>
          </cell>
          <cell r="T318">
            <v>-244.59143675416507</v>
          </cell>
          <cell r="U318">
            <v>-286.98256996918087</v>
          </cell>
          <cell r="V318">
            <v>-324.92901093512933</v>
          </cell>
          <cell r="W318">
            <v>-359.08396737178691</v>
          </cell>
          <cell r="X318">
            <v>-389.59018802450254</v>
          </cell>
          <cell r="Y318">
            <v>-417.34624941455991</v>
          </cell>
          <cell r="Z318">
            <v>-443.88808005253668</v>
          </cell>
          <cell r="AA318">
            <v>-470.7189665118251</v>
          </cell>
          <cell r="AB318">
            <v>-498.62024251902363</v>
          </cell>
          <cell r="AC318">
            <v>-522.43654335230599</v>
          </cell>
          <cell r="AD318">
            <v>-541.51243865764172</v>
          </cell>
          <cell r="AE318">
            <v>-558.14454434539937</v>
          </cell>
          <cell r="AF318">
            <v>-646.31259989796581</v>
          </cell>
          <cell r="AG318">
            <v>-724.98161719082486</v>
          </cell>
          <cell r="AH318">
            <v>-794.08420230635863</v>
          </cell>
          <cell r="AI318">
            <v>-855.95099942765603</v>
          </cell>
          <cell r="AJ318">
            <v>-911.12449576009158</v>
          </cell>
          <cell r="AK318">
            <v>-961.06856205545841</v>
          </cell>
          <cell r="AL318">
            <v>-1009.2301042080697</v>
          </cell>
          <cell r="AM318">
            <v>-1057.6698963942497</v>
          </cell>
          <cell r="AN318">
            <v>-1109.3975788729836</v>
          </cell>
          <cell r="AO318">
            <v>-1152.3267639962412</v>
          </cell>
          <cell r="AP318">
            <v>-1338.3722395776447</v>
          </cell>
          <cell r="AQ318">
            <v>-1187.4404203657632</v>
          </cell>
          <cell r="AR318">
            <v>-1290.8001267248603</v>
          </cell>
          <cell r="AS318">
            <v>-1388.2823510080857</v>
          </cell>
          <cell r="AT318">
            <v>-1699.0105280027624</v>
          </cell>
          <cell r="AU318">
            <v>-1736.9693250036371</v>
          </cell>
          <cell r="AV318">
            <v>-1779.8792300760178</v>
          </cell>
          <cell r="AW318">
            <v>-1823.4096122840851</v>
          </cell>
          <cell r="AX318">
            <v>-1870.449218380671</v>
          </cell>
          <cell r="AY318">
            <v>-1922.6648121678213</v>
          </cell>
          <cell r="AZ318">
            <v>-1984.1835713274504</v>
          </cell>
          <cell r="BA318">
            <v>-2035.1925619728195</v>
          </cell>
          <cell r="BB318">
            <v>-2072.4025794167433</v>
          </cell>
          <cell r="BC318">
            <v>-2102.8630903763005</v>
          </cell>
          <cell r="BD318">
            <v>-2119.9637034827624</v>
          </cell>
          <cell r="BE318">
            <v>-2157.9003037489274</v>
          </cell>
          <cell r="BF318">
            <v>-2196.002495418832</v>
          </cell>
          <cell r="BG318">
            <v>-2234.1502076372481</v>
          </cell>
          <cell r="BH318">
            <v>-2269.862182322081</v>
          </cell>
          <cell r="BI318">
            <v>-2302.7765431328498</v>
          </cell>
          <cell r="BJ318">
            <v>-2338.9591855023195</v>
          </cell>
          <cell r="BK318">
            <v>-2381.3155548983041</v>
          </cell>
          <cell r="BL318">
            <v>-2434.9586034751328</v>
          </cell>
        </row>
        <row r="319">
          <cell r="B319">
            <v>20</v>
          </cell>
          <cell r="C319" t="str">
            <v>LRSP3</v>
          </cell>
          <cell r="E319">
            <v>0</v>
          </cell>
          <cell r="F319">
            <v>0</v>
          </cell>
          <cell r="G319">
            <v>0</v>
          </cell>
          <cell r="H319">
            <v>0</v>
          </cell>
          <cell r="I319">
            <v>0</v>
          </cell>
          <cell r="J319">
            <v>0</v>
          </cell>
          <cell r="K319">
            <v>0</v>
          </cell>
          <cell r="L319">
            <v>0</v>
          </cell>
          <cell r="M319">
            <v>-190.36497626048146</v>
          </cell>
          <cell r="N319">
            <v>-347.4074800886529</v>
          </cell>
          <cell r="O319">
            <v>-290.19672228683254</v>
          </cell>
          <cell r="P319">
            <v>-250.0161193517805</v>
          </cell>
          <cell r="Q319">
            <v>-220.13633582362201</v>
          </cell>
          <cell r="R319">
            <v>-389.17542204627409</v>
          </cell>
          <cell r="S319">
            <v>-528.28783497954691</v>
          </cell>
          <cell r="T319">
            <v>-646.60355269795377</v>
          </cell>
          <cell r="U319">
            <v>-749.78844277971973</v>
          </cell>
          <cell r="V319">
            <v>-841.41701369855957</v>
          </cell>
          <cell r="W319">
            <v>-923.53931323764596</v>
          </cell>
          <cell r="X319">
            <v>-997.92800703131343</v>
          </cell>
          <cell r="Y319">
            <v>-1066.3061373383057</v>
          </cell>
          <cell r="Z319">
            <v>-1129.6657511049827</v>
          </cell>
          <cell r="AA319">
            <v>-1188.5423601832213</v>
          </cell>
          <cell r="AB319">
            <v>-1243.7728618559704</v>
          </cell>
          <cell r="AC319">
            <v>-1483.4479047698705</v>
          </cell>
          <cell r="AD319">
            <v>-1685.3197932898174</v>
          </cell>
          <cell r="AE319">
            <v>-1860.4488992389565</v>
          </cell>
          <cell r="AF319">
            <v>-2015.7612087449861</v>
          </cell>
          <cell r="AG319">
            <v>-2155.8733935929831</v>
          </cell>
          <cell r="AH319">
            <v>-2283.3922182690349</v>
          </cell>
          <cell r="AI319">
            <v>-2400.2258754567288</v>
          </cell>
          <cell r="AJ319">
            <v>-2508.469751498601</v>
          </cell>
          <cell r="AK319">
            <v>-2610.211053690748</v>
          </cell>
          <cell r="AL319">
            <v>-2706.8349905622108</v>
          </cell>
          <cell r="AM319">
            <v>-2798.6922186026395</v>
          </cell>
          <cell r="AN319">
            <v>-2886.2013202919111</v>
          </cell>
          <cell r="AO319">
            <v>-3150.1682872569149</v>
          </cell>
          <cell r="AP319">
            <v>-3376.2348143078643</v>
          </cell>
          <cell r="AQ319">
            <v>-3575.5661551742933</v>
          </cell>
          <cell r="AR319">
            <v>-3755.2223014909487</v>
          </cell>
          <cell r="AS319">
            <v>-3920.0114548502593</v>
          </cell>
          <cell r="AT319">
            <v>-4072.6168157683587</v>
          </cell>
          <cell r="AU319">
            <v>-4214.826324518559</v>
          </cell>
          <cell r="AV319">
            <v>-4898.8404126528885</v>
          </cell>
          <cell r="AW319">
            <v>-4926.5247016536077</v>
          </cell>
          <cell r="AX319">
            <v>-4978.7195194291244</v>
          </cell>
          <cell r="AY319">
            <v>-5043.738387922338</v>
          </cell>
          <cell r="AZ319">
            <v>-5115.0553622679399</v>
          </cell>
          <cell r="BA319">
            <v>-5370.9059256942328</v>
          </cell>
          <cell r="BB319">
            <v>-5595.390107992409</v>
          </cell>
          <cell r="BC319">
            <v>-5797.324669040634</v>
          </cell>
          <cell r="BD319">
            <v>-5982.797994217598</v>
          </cell>
          <cell r="BE319">
            <v>-6154.7139754733125</v>
          </cell>
          <cell r="BF319">
            <v>-6315.4702109673381</v>
          </cell>
          <cell r="BG319">
            <v>-6466.7996481218752</v>
          </cell>
          <cell r="BH319">
            <v>-6610.7054758586673</v>
          </cell>
          <cell r="BI319">
            <v>-6747.5312743680834</v>
          </cell>
          <cell r="BJ319">
            <v>-6878.8111684038777</v>
          </cell>
          <cell r="BK319">
            <v>-7004.5004073074651</v>
          </cell>
          <cell r="BL319">
            <v>-7125.1415080521128</v>
          </cell>
        </row>
        <row r="320">
          <cell r="B320">
            <v>21</v>
          </cell>
          <cell r="C320" t="str">
            <v>LRSP4</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-70.873899700678663</v>
          </cell>
          <cell r="T320">
            <v>-132.72343257185247</v>
          </cell>
          <cell r="U320">
            <v>-187.64662967383987</v>
          </cell>
          <cell r="V320">
            <v>-237.07738480359097</v>
          </cell>
          <cell r="W320">
            <v>-281.93457097354735</v>
          </cell>
          <cell r="X320">
            <v>-322.95728579149352</v>
          </cell>
          <cell r="Y320">
            <v>-360.86754087652918</v>
          </cell>
          <cell r="Z320">
            <v>-396.183089202063</v>
          </cell>
          <cell r="AA320">
            <v>-429.25644391615538</v>
          </cell>
          <cell r="AB320">
            <v>-460.48776540223804</v>
          </cell>
          <cell r="AC320">
            <v>-489.28644131402586</v>
          </cell>
          <cell r="AD320">
            <v>-516.36598274780886</v>
          </cell>
          <cell r="AE320">
            <v>-541.90097712079501</v>
          </cell>
          <cell r="AF320">
            <v>-566.01064240061464</v>
          </cell>
          <cell r="AG320">
            <v>-658.55100516070161</v>
          </cell>
          <cell r="AH320">
            <v>-741.01942052434902</v>
          </cell>
          <cell r="AI320">
            <v>-815.54967146702734</v>
          </cell>
          <cell r="AJ320">
            <v>-883.75135727356121</v>
          </cell>
          <cell r="AK320">
            <v>-947.00559422547906</v>
          </cell>
          <cell r="AL320">
            <v>-1006.4030837707057</v>
          </cell>
          <cell r="AM320">
            <v>-1062.518328153282</v>
          </cell>
          <cell r="AN320">
            <v>-1115.9019481663149</v>
          </cell>
          <cell r="AO320">
            <v>-1164.6720336995222</v>
          </cell>
          <cell r="AP320">
            <v>-1210.5861320170188</v>
          </cell>
          <cell r="AQ320">
            <v>-1254.1128059082105</v>
          </cell>
          <cell r="AR320">
            <v>-1295.399363434075</v>
          </cell>
          <cell r="AS320">
            <v>-1403.7996971856574</v>
          </cell>
          <cell r="AT320">
            <v>-1502.0566399505201</v>
          </cell>
          <cell r="AU320">
            <v>-1592.2912855187747</v>
          </cell>
          <cell r="AV320">
            <v>-1676.2693368527016</v>
          </cell>
          <cell r="AW320">
            <v>-1754.804657923642</v>
          </cell>
          <cell r="AX320">
            <v>-1828.7738377988987</v>
          </cell>
          <cell r="AY320">
            <v>-1899.1074915567569</v>
          </cell>
          <cell r="AZ320">
            <v>-1966.3631025031664</v>
          </cell>
          <cell r="BA320">
            <v>-2232.6774220288362</v>
          </cell>
          <cell r="BB320">
            <v>-2266.9597917407605</v>
          </cell>
          <cell r="BC320">
            <v>-2304.5234002544689</v>
          </cell>
          <cell r="BD320">
            <v>-2343.4865472316874</v>
          </cell>
          <cell r="BE320">
            <v>-2384.3957476812793</v>
          </cell>
          <cell r="BF320">
            <v>-2425.5793526290181</v>
          </cell>
          <cell r="BG320">
            <v>-2466.658700709826</v>
          </cell>
          <cell r="BH320">
            <v>-2507.5058926591291</v>
          </cell>
          <cell r="BI320">
            <v>-2547.7269744880896</v>
          </cell>
          <cell r="BJ320">
            <v>-2587.7868824787483</v>
          </cell>
          <cell r="BK320">
            <v>-2627.5471715469803</v>
          </cell>
          <cell r="BL320">
            <v>-2667.2449290550212</v>
          </cell>
        </row>
        <row r="321">
          <cell r="B321">
            <v>22</v>
          </cell>
          <cell r="C321" t="str">
            <v>Bakken1</v>
          </cell>
          <cell r="E321">
            <v>0</v>
          </cell>
          <cell r="F321">
            <v>0</v>
          </cell>
          <cell r="G321">
            <v>0</v>
          </cell>
          <cell r="H321">
            <v>0</v>
          </cell>
          <cell r="I321">
            <v>0</v>
          </cell>
          <cell r="J321">
            <v>0</v>
          </cell>
          <cell r="K321">
            <v>0</v>
          </cell>
          <cell r="L321">
            <v>-95.985421090231128</v>
          </cell>
          <cell r="M321">
            <v>-169.59842777595225</v>
          </cell>
          <cell r="N321">
            <v>-232.83905358901552</v>
          </cell>
          <cell r="O321">
            <v>-267.14264791349831</v>
          </cell>
          <cell r="P321">
            <v>-322.30878400452616</v>
          </cell>
          <cell r="Q321">
            <v>-305.95653213389414</v>
          </cell>
          <cell r="R321">
            <v>-362.10652253177648</v>
          </cell>
          <cell r="S321">
            <v>-367.3791994794704</v>
          </cell>
          <cell r="T321">
            <v>-374.84127747882889</v>
          </cell>
          <cell r="U321">
            <v>-422.50069176186179</v>
          </cell>
          <cell r="V321">
            <v>-400.68814298175602</v>
          </cell>
          <cell r="W321">
            <v>-448.76645141277265</v>
          </cell>
          <cell r="X321">
            <v>-446.64464422534985</v>
          </cell>
          <cell r="Y321">
            <v>-490.72773998613644</v>
          </cell>
          <cell r="Z321">
            <v>-529.26486859189606</v>
          </cell>
          <cell r="AA321">
            <v>-521.14891591109836</v>
          </cell>
          <cell r="AB321">
            <v>-560.92609900147238</v>
          </cell>
          <cell r="AC321">
            <v>-594.39601374213782</v>
          </cell>
          <cell r="AD321">
            <v>-624.86278393185614</v>
          </cell>
          <cell r="AE321">
            <v>-610.00613553954281</v>
          </cell>
          <cell r="AF321">
            <v>-623.370561828875</v>
          </cell>
          <cell r="AG321">
            <v>-656.32897144125945</v>
          </cell>
          <cell r="AH321">
            <v>-623.59091736552591</v>
          </cell>
          <cell r="AI321">
            <v>-660.69171892187535</v>
          </cell>
          <cell r="AJ321">
            <v>-650.03014416639462</v>
          </cell>
          <cell r="AK321">
            <v>-685.50267774788063</v>
          </cell>
          <cell r="AL321">
            <v>-716.56082685721617</v>
          </cell>
          <cell r="AM321">
            <v>-702.84851169381966</v>
          </cell>
          <cell r="AN321">
            <v>-736.61049771567036</v>
          </cell>
          <cell r="AO321">
            <v>-764.19642483990197</v>
          </cell>
          <cell r="AP321">
            <v>-789.05819859311043</v>
          </cell>
          <cell r="AQ321">
            <v>-769.93569746596393</v>
          </cell>
          <cell r="AR321">
            <v>-778.72403324504558</v>
          </cell>
          <cell r="AS321">
            <v>-807.35622671356896</v>
          </cell>
          <cell r="AT321">
            <v>-772.04817969199269</v>
          </cell>
          <cell r="AU321">
            <v>-805.59719142422239</v>
          </cell>
          <cell r="AV321">
            <v>-792.65830847819836</v>
          </cell>
          <cell r="AW321">
            <v>-825.0842846028919</v>
          </cell>
          <cell r="AX321">
            <v>-853.03996848880433</v>
          </cell>
          <cell r="AY321">
            <v>-836.94602892783939</v>
          </cell>
          <cell r="AZ321">
            <v>-867.6906411890709</v>
          </cell>
          <cell r="BA321">
            <v>-893.34768404110036</v>
          </cell>
          <cell r="BB321">
            <v>-916.43815540989078</v>
          </cell>
          <cell r="BC321">
            <v>-896.05173581374618</v>
          </cell>
          <cell r="BD321">
            <v>-903.27833438280049</v>
          </cell>
          <cell r="BE321">
            <v>-930.14958470251452</v>
          </cell>
          <cell r="BF321">
            <v>-893.57799013733347</v>
          </cell>
          <cell r="BG321">
            <v>-925.27516319251436</v>
          </cell>
          <cell r="BH321">
            <v>-910.74682745699477</v>
          </cell>
          <cell r="BI321">
            <v>-941.25163211049596</v>
          </cell>
          <cell r="BJ321">
            <v>-967.52393483601054</v>
          </cell>
          <cell r="BK321">
            <v>-950.04651544907358</v>
          </cell>
          <cell r="BL321">
            <v>-979.23685067569988</v>
          </cell>
        </row>
        <row r="322">
          <cell r="B322">
            <v>23</v>
          </cell>
          <cell r="C322" t="str">
            <v>Bakken2</v>
          </cell>
          <cell r="E322">
            <v>0</v>
          </cell>
          <cell r="F322">
            <v>0</v>
          </cell>
          <cell r="G322">
            <v>0</v>
          </cell>
          <cell r="H322">
            <v>0</v>
          </cell>
          <cell r="I322">
            <v>0</v>
          </cell>
          <cell r="J322">
            <v>0</v>
          </cell>
          <cell r="K322">
            <v>0</v>
          </cell>
          <cell r="L322">
            <v>-104.83913649475414</v>
          </cell>
          <cell r="M322">
            <v>-136.68045987110446</v>
          </cell>
          <cell r="N322">
            <v>-155.36720710889941</v>
          </cell>
          <cell r="O322">
            <v>-173.16505040076592</v>
          </cell>
          <cell r="P322">
            <v>-199.4961339686115</v>
          </cell>
          <cell r="Q322">
            <v>-222.7117895871425</v>
          </cell>
          <cell r="R322">
            <v>-234.4480092027149</v>
          </cell>
          <cell r="S322">
            <v>-255.53498497331631</v>
          </cell>
          <cell r="T322">
            <v>-274.44014973807293</v>
          </cell>
          <cell r="U322">
            <v>-282.24649797547858</v>
          </cell>
          <cell r="V322">
            <v>-299.99984273862458</v>
          </cell>
          <cell r="W322">
            <v>-306.46598511783299</v>
          </cell>
          <cell r="X322">
            <v>-322.75859179877693</v>
          </cell>
          <cell r="Y322">
            <v>-337.56260943282228</v>
          </cell>
          <cell r="Z322">
            <v>-341.87617927768446</v>
          </cell>
          <cell r="AA322">
            <v>-356.54049576797547</v>
          </cell>
          <cell r="AB322">
            <v>-370.14646255457313</v>
          </cell>
          <cell r="AC322">
            <v>-381.42348537338057</v>
          </cell>
          <cell r="AD322">
            <v>-383.07096457215073</v>
          </cell>
          <cell r="AE322">
            <v>-395.00818207189241</v>
          </cell>
          <cell r="AF322">
            <v>-405.68718840048979</v>
          </cell>
          <cell r="AG322">
            <v>-406.64685580044903</v>
          </cell>
          <cell r="AH322">
            <v>-417.93972184132764</v>
          </cell>
          <cell r="AI322">
            <v>-418.84596306832987</v>
          </cell>
          <cell r="AJ322">
            <v>-429.8906202818942</v>
          </cell>
          <cell r="AK322">
            <v>-439.97160521189409</v>
          </cell>
          <cell r="AL322">
            <v>-440.35423362595134</v>
          </cell>
          <cell r="AM322">
            <v>-451.25014893249062</v>
          </cell>
          <cell r="AN322">
            <v>-461.46858294932377</v>
          </cell>
          <cell r="AO322">
            <v>-469.43026583770001</v>
          </cell>
          <cell r="AP322">
            <v>-468.09116059947206</v>
          </cell>
          <cell r="AQ322">
            <v>-477.01897166948038</v>
          </cell>
          <cell r="AR322">
            <v>-484.88432298835664</v>
          </cell>
          <cell r="AS322">
            <v>-483.63303767915284</v>
          </cell>
          <cell r="AT322">
            <v>-491.5073996914067</v>
          </cell>
          <cell r="AU322">
            <v>-489.71387909052748</v>
          </cell>
          <cell r="AV322">
            <v>-498.26895782748176</v>
          </cell>
          <cell r="AW322">
            <v>-505.98786686466377</v>
          </cell>
          <cell r="AX322">
            <v>-504.14897229428959</v>
          </cell>
          <cell r="AY322">
            <v>-512.7284424916968</v>
          </cell>
          <cell r="AZ322">
            <v>-520.71573572507759</v>
          </cell>
          <cell r="BA322">
            <v>-527.15481723214191</v>
          </cell>
          <cell r="BB322">
            <v>-524.53286378178086</v>
          </cell>
          <cell r="BC322">
            <v>-532.07602810943172</v>
          </cell>
          <cell r="BD322">
            <v>-538.613453974138</v>
          </cell>
          <cell r="BE322">
            <v>-536.13216611898281</v>
          </cell>
          <cell r="BF322">
            <v>-543.87955568054133</v>
          </cell>
          <cell r="BG322">
            <v>-541.82484530002614</v>
          </cell>
          <cell r="BH322">
            <v>-532.93774322693253</v>
          </cell>
          <cell r="BI322">
            <v>-525.90405798420693</v>
          </cell>
          <cell r="BJ322">
            <v>-511.37316178488373</v>
          </cell>
          <cell r="BK322">
            <v>-508.54993290593734</v>
          </cell>
          <cell r="BL322">
            <v>-506.23932965088147</v>
          </cell>
        </row>
        <row r="323">
          <cell r="B323">
            <v>24</v>
          </cell>
          <cell r="C323" t="str">
            <v>AustinChalk</v>
          </cell>
          <cell r="E323">
            <v>0</v>
          </cell>
          <cell r="F323">
            <v>0</v>
          </cell>
          <cell r="G323">
            <v>0</v>
          </cell>
          <cell r="H323">
            <v>0</v>
          </cell>
          <cell r="I323">
            <v>0</v>
          </cell>
          <cell r="J323">
            <v>0</v>
          </cell>
          <cell r="K323">
            <v>0</v>
          </cell>
          <cell r="L323">
            <v>-9.4894958955700073</v>
          </cell>
          <cell r="M323">
            <v>-8.0536531432376695</v>
          </cell>
          <cell r="N323">
            <v>-7.0187422598205984</v>
          </cell>
          <cell r="O323">
            <v>-21.64612834027578</v>
          </cell>
          <cell r="P323">
            <v>-17.441689286138264</v>
          </cell>
          <cell r="Q323">
            <v>-30.306471777096547</v>
          </cell>
          <cell r="R323">
            <v>-24.768643096046073</v>
          </cell>
          <cell r="S323">
            <v>-21.121369277650381</v>
          </cell>
          <cell r="T323">
            <v>-18.489176875331328</v>
          </cell>
          <cell r="U323">
            <v>-16.489088048379333</v>
          </cell>
          <cell r="V323">
            <v>-14.908733560699819</v>
          </cell>
          <cell r="W323">
            <v>-13.617644277521412</v>
          </cell>
          <cell r="X323">
            <v>-12.539551501685208</v>
          </cell>
          <cell r="Y323">
            <v>-11.629493782425003</v>
          </cell>
          <cell r="Z323">
            <v>-10.852153512965767</v>
          </cell>
          <cell r="AA323">
            <v>-10.179868014010863</v>
          </cell>
          <cell r="AB323">
            <v>-9.5949352956944534</v>
          </cell>
          <cell r="AC323">
            <v>-9.0732627943852755</v>
          </cell>
          <cell r="AD323">
            <v>-8.594598541893113</v>
          </cell>
          <cell r="AE323">
            <v>-8.1631722456982825</v>
          </cell>
          <cell r="AF323">
            <v>-7.7712940074691437</v>
          </cell>
          <cell r="AG323">
            <v>-7.4215302630241498</v>
          </cell>
          <cell r="AH323">
            <v>-7.1025714659636074</v>
          </cell>
          <cell r="AI323">
            <v>-6.8095232248030326</v>
          </cell>
          <cell r="AJ323">
            <v>-6.5399556176674727</v>
          </cell>
          <cell r="AK323">
            <v>-6.2932923661652911</v>
          </cell>
          <cell r="AL323">
            <v>-6.0687498969441478</v>
          </cell>
          <cell r="AM323">
            <v>-5.8632022550568133</v>
          </cell>
          <cell r="AN323">
            <v>-5.6748917140763719</v>
          </cell>
          <cell r="AO323">
            <v>-5.4933685920478235</v>
          </cell>
          <cell r="AP323">
            <v>-5.316735695029883</v>
          </cell>
          <cell r="AQ323">
            <v>-5.150545996630802</v>
          </cell>
          <cell r="AR323">
            <v>-4.9931937641552455</v>
          </cell>
          <cell r="AS323">
            <v>-4.8501415015714766</v>
          </cell>
          <cell r="AT323">
            <v>-4.7162949179905826</v>
          </cell>
          <cell r="AU323">
            <v>-4.5903825072761748</v>
          </cell>
          <cell r="AV323">
            <v>-4.4723104783939611</v>
          </cell>
          <cell r="AW323">
            <v>-4.3604905608194136</v>
          </cell>
          <cell r="AX323">
            <v>-4.2547721311007987</v>
          </cell>
          <cell r="AY323">
            <v>-4.1554952983007345</v>
          </cell>
          <cell r="AZ323">
            <v>-4.062390304588904</v>
          </cell>
          <cell r="BA323">
            <v>-3.9744511620493554</v>
          </cell>
          <cell r="BB323">
            <v>-3.8860211269800899</v>
          </cell>
          <cell r="BC323">
            <v>-3.8007706366655798</v>
          </cell>
          <cell r="BD323">
            <v>-3.7180772262107076</v>
          </cell>
          <cell r="BE323">
            <v>-3.6416298112012426</v>
          </cell>
          <cell r="BF323">
            <v>-3.5684695032177989</v>
          </cell>
          <cell r="BG323">
            <v>-3.4983683966494543</v>
          </cell>
          <cell r="BH323">
            <v>-3.4312241423930474</v>
          </cell>
          <cell r="BI323">
            <v>-3.3664690468943372</v>
          </cell>
          <cell r="BJ323">
            <v>-3.3049430094373009</v>
          </cell>
          <cell r="BK323">
            <v>-3.2463887897314572</v>
          </cell>
          <cell r="BL323">
            <v>-3.1911080678884338</v>
          </cell>
        </row>
        <row r="324">
          <cell r="B324">
            <v>25</v>
          </cell>
          <cell r="C324" t="str">
            <v>ThreeForks</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-49.217068195035459</v>
          </cell>
          <cell r="AF324">
            <v>-91.52258227579874</v>
          </cell>
          <cell r="AG324">
            <v>-128.8619266161104</v>
          </cell>
          <cell r="AH324">
            <v>-162.3714340592596</v>
          </cell>
          <cell r="AI324">
            <v>-192.81108775935772</v>
          </cell>
          <cell r="AJ324">
            <v>-220.76041962429196</v>
          </cell>
          <cell r="AK324">
            <v>-246.71743215047238</v>
          </cell>
          <cell r="AL324">
            <v>-271.08474342120053</v>
          </cell>
          <cell r="AM324">
            <v>-294.09905080812791</v>
          </cell>
          <cell r="AN324">
            <v>-315.97542424843186</v>
          </cell>
          <cell r="AO324">
            <v>-336.1398604974919</v>
          </cell>
          <cell r="AP324">
            <v>-403.39201101525094</v>
          </cell>
          <cell r="AQ324">
            <v>-366.77147751381239</v>
          </cell>
          <cell r="AR324">
            <v>-385.75856548940652</v>
          </cell>
          <cell r="AS324">
            <v>-403.62144307314094</v>
          </cell>
          <cell r="AT324">
            <v>-468.38007814136029</v>
          </cell>
          <cell r="AU324">
            <v>-477.99257622447772</v>
          </cell>
          <cell r="AV324">
            <v>-488.8125983512146</v>
          </cell>
          <cell r="AW324">
            <v>-500.16260188543248</v>
          </cell>
          <cell r="AX324">
            <v>-511.75152588898021</v>
          </cell>
          <cell r="AY324">
            <v>-523.50148250183452</v>
          </cell>
          <cell r="AZ324">
            <v>-535.31877482386085</v>
          </cell>
          <cell r="BA324">
            <v>-546.77640739060678</v>
          </cell>
          <cell r="BB324">
            <v>-557.97277088256033</v>
          </cell>
          <cell r="BC324">
            <v>-568.91872640196823</v>
          </cell>
          <cell r="BD324">
            <v>-579.58069825462962</v>
          </cell>
          <cell r="BE324">
            <v>-590.32888318573885</v>
          </cell>
          <cell r="BF324">
            <v>-600.89677138691025</v>
          </cell>
          <cell r="BG324">
            <v>-611.28286824867303</v>
          </cell>
          <cell r="BH324">
            <v>-621.52491044695125</v>
          </cell>
          <cell r="BI324">
            <v>-631.55523543858124</v>
          </cell>
          <cell r="BJ324">
            <v>-641.52577599214533</v>
          </cell>
          <cell r="BK324">
            <v>-651.41042310860166</v>
          </cell>
          <cell r="BL324">
            <v>-661.28026566906647</v>
          </cell>
        </row>
        <row r="325">
          <cell r="B325">
            <v>26</v>
          </cell>
          <cell r="C325" t="str">
            <v>CH4</v>
          </cell>
          <cell r="E325">
            <v>0</v>
          </cell>
          <cell r="F325">
            <v>0</v>
          </cell>
          <cell r="G325">
            <v>0</v>
          </cell>
          <cell r="H325">
            <v>0</v>
          </cell>
          <cell r="I325">
            <v>0</v>
          </cell>
          <cell r="J325">
            <v>0</v>
          </cell>
          <cell r="K325">
            <v>0</v>
          </cell>
          <cell r="L325">
            <v>-65.740588106112881</v>
          </cell>
          <cell r="M325">
            <v>-123.67264797806254</v>
          </cell>
          <cell r="N325">
            <v>-241.85921146423027</v>
          </cell>
          <cell r="O325">
            <v>-347.73112630560729</v>
          </cell>
          <cell r="P325">
            <v>-444.2386457793865</v>
          </cell>
          <cell r="Q325">
            <v>-465.33112134031325</v>
          </cell>
          <cell r="R325">
            <v>-487.0287757816435</v>
          </cell>
          <cell r="S325">
            <v>-508.75187555933508</v>
          </cell>
          <cell r="T325">
            <v>-597.15781314236426</v>
          </cell>
          <cell r="U325">
            <v>-676.79570057106616</v>
          </cell>
          <cell r="V325">
            <v>-749.45358441155884</v>
          </cell>
          <cell r="W325">
            <v>-816.02620147637879</v>
          </cell>
          <cell r="X325">
            <v>-877.29933800032302</v>
          </cell>
          <cell r="Y325">
            <v>-934.50430250527347</v>
          </cell>
          <cell r="Z325">
            <v>-988.670088212971</v>
          </cell>
          <cell r="AA325">
            <v>-1040.540941115089</v>
          </cell>
          <cell r="AB325">
            <v>-1090.8734855254299</v>
          </cell>
          <cell r="AC325">
            <v>-1136.4680011939158</v>
          </cell>
          <cell r="AD325">
            <v>-1178.5881077359156</v>
          </cell>
          <cell r="AE325">
            <v>-1218.0943419546522</v>
          </cell>
          <cell r="AF325">
            <v>-1254.6504331088136</v>
          </cell>
          <cell r="AG325">
            <v>-1291.7038778316655</v>
          </cell>
          <cell r="AH325">
            <v>-1327.3573786394143</v>
          </cell>
          <cell r="AI325">
            <v>-1361.4989268078509</v>
          </cell>
          <cell r="AJ325">
            <v>-1394.1608912442512</v>
          </cell>
          <cell r="AK325">
            <v>-1425.9450850915257</v>
          </cell>
          <cell r="AL325">
            <v>-1457.7921207726274</v>
          </cell>
          <cell r="AM325">
            <v>-1489.8767381136995</v>
          </cell>
          <cell r="AN325">
            <v>-1522.7388009500708</v>
          </cell>
          <cell r="AO325">
            <v>-1681.2069196391244</v>
          </cell>
          <cell r="AP325">
            <v>-1690.3052115161363</v>
          </cell>
          <cell r="AQ325">
            <v>-1572.4372103476562</v>
          </cell>
          <cell r="AR325">
            <v>-1730.1504303071742</v>
          </cell>
          <cell r="AS325">
            <v>-1743.1351159176556</v>
          </cell>
          <cell r="AT325">
            <v>-1758.6196570191019</v>
          </cell>
          <cell r="AU325">
            <v>-1775.6262496513702</v>
          </cell>
          <cell r="AV325">
            <v>-1793.6188463950057</v>
          </cell>
          <cell r="AW325">
            <v>-1811.9084826014855</v>
          </cell>
          <cell r="AX325">
            <v>-1830.9656431948529</v>
          </cell>
          <cell r="AY325">
            <v>-1851.2434396208755</v>
          </cell>
          <cell r="AZ325">
            <v>-1873.2316144170604</v>
          </cell>
          <cell r="BA325">
            <v>-1893.0952102530705</v>
          </cell>
          <cell r="BB325">
            <v>-1910.8195983832197</v>
          </cell>
          <cell r="BC325">
            <v>-1927.4481804105981</v>
          </cell>
          <cell r="BD325">
            <v>-1942.053897462212</v>
          </cell>
          <cell r="BE325">
            <v>-1960.1405457762498</v>
          </cell>
          <cell r="BF325">
            <v>-1978.2070526050811</v>
          </cell>
          <cell r="BG325">
            <v>-1996.2143633886274</v>
          </cell>
          <cell r="BH325">
            <v>-2013.9323957975232</v>
          </cell>
          <cell r="BI325">
            <v>-2031.1124829039372</v>
          </cell>
          <cell r="BJ325">
            <v>-2048.9163232433561</v>
          </cell>
          <cell r="BK325">
            <v>-2067.6033908759237</v>
          </cell>
          <cell r="BL325">
            <v>-2087.9667229826823</v>
          </cell>
        </row>
        <row r="326">
          <cell r="B326">
            <v>27</v>
          </cell>
          <cell r="C326" t="str">
            <v>CH4_Area</v>
          </cell>
          <cell r="E326">
            <v>0</v>
          </cell>
          <cell r="F326">
            <v>0</v>
          </cell>
          <cell r="G326">
            <v>0</v>
          </cell>
          <cell r="H326">
            <v>0</v>
          </cell>
          <cell r="I326">
            <v>0</v>
          </cell>
          <cell r="J326">
            <v>0</v>
          </cell>
          <cell r="K326">
            <v>0</v>
          </cell>
          <cell r="L326">
            <v>-56.890893553366922</v>
          </cell>
          <cell r="M326">
            <v>-107.02440690409256</v>
          </cell>
          <cell r="N326">
            <v>-151.98192048421231</v>
          </cell>
          <cell r="O326">
            <v>-193.04835788751595</v>
          </cell>
          <cell r="P326">
            <v>-231.04444013409181</v>
          </cell>
          <cell r="Q326">
            <v>-266.0715389746187</v>
          </cell>
          <cell r="R326">
            <v>-298.22484377206501</v>
          </cell>
          <cell r="S326">
            <v>-327.93991335923852</v>
          </cell>
          <cell r="T326">
            <v>-355.45662952215196</v>
          </cell>
          <cell r="U326">
            <v>-381.33994227996135</v>
          </cell>
          <cell r="V326">
            <v>-405.73174453280933</v>
          </cell>
          <cell r="W326">
            <v>-428.58932246075028</v>
          </cell>
          <cell r="X326">
            <v>-449.98986389639862</v>
          </cell>
          <cell r="Y326">
            <v>-470.32938641206493</v>
          </cell>
          <cell r="Z326">
            <v>-489.94333293495833</v>
          </cell>
          <cell r="AA326">
            <v>-509.05798588250667</v>
          </cell>
          <cell r="AB326">
            <v>-527.93131582379169</v>
          </cell>
          <cell r="AC326">
            <v>-544.94112135084947</v>
          </cell>
          <cell r="AD326">
            <v>-560.66029944387776</v>
          </cell>
          <cell r="AE326">
            <v>-575.46071603147652</v>
          </cell>
          <cell r="AF326">
            <v>-589.15002433604764</v>
          </cell>
          <cell r="AG326">
            <v>-603.31389441429633</v>
          </cell>
          <cell r="AH326">
            <v>-617.02779184031897</v>
          </cell>
          <cell r="AI326">
            <v>-630.21726897211238</v>
          </cell>
          <cell r="AJ326">
            <v>-642.87950454799648</v>
          </cell>
          <cell r="AK326">
            <v>-655.27633040073022</v>
          </cell>
          <cell r="AL326">
            <v>-667.82385514414295</v>
          </cell>
          <cell r="AM326">
            <v>-680.58591780461722</v>
          </cell>
          <cell r="AN326">
            <v>-693.79451667311571</v>
          </cell>
          <cell r="AO326">
            <v>-761.33243757816922</v>
          </cell>
          <cell r="AP326">
            <v>-764.26600741216612</v>
          </cell>
          <cell r="AQ326">
            <v>-712.30880821507412</v>
          </cell>
          <cell r="AR326">
            <v>-779.62035103198536</v>
          </cell>
          <cell r="AS326">
            <v>-784.42625167583606</v>
          </cell>
          <cell r="AT326">
            <v>-790.36579182282617</v>
          </cell>
          <cell r="AU326">
            <v>-797.00870426259053</v>
          </cell>
          <cell r="AV326">
            <v>-804.11852244176634</v>
          </cell>
          <cell r="AW326">
            <v>-811.38812560983615</v>
          </cell>
          <cell r="AX326">
            <v>-819.02860289011051</v>
          </cell>
          <cell r="AY326">
            <v>-827.24136203879834</v>
          </cell>
          <cell r="AZ326">
            <v>-836.24285253653193</v>
          </cell>
          <cell r="BA326">
            <v>-844.31970522642018</v>
          </cell>
          <cell r="BB326">
            <v>-851.46700836185346</v>
          </cell>
          <cell r="BC326">
            <v>-858.15058087382351</v>
          </cell>
          <cell r="BD326">
            <v>-863.95788634326095</v>
          </cell>
          <cell r="BE326">
            <v>-871.33624786224095</v>
          </cell>
          <cell r="BF326">
            <v>-878.72570788387088</v>
          </cell>
          <cell r="BG326">
            <v>-886.10779322278063</v>
          </cell>
          <cell r="BH326">
            <v>-893.37939480723287</v>
          </cell>
          <cell r="BI326">
            <v>-900.42948034737879</v>
          </cell>
          <cell r="BJ326">
            <v>-907.77218976868028</v>
          </cell>
          <cell r="BK326">
            <v>-915.52099463176955</v>
          </cell>
          <cell r="BL326">
            <v>-924.02534268129205</v>
          </cell>
        </row>
        <row r="327">
          <cell r="C327" t="str">
            <v>Total Production Taxes</v>
          </cell>
          <cell r="E327">
            <v>-554</v>
          </cell>
          <cell r="F327">
            <v>-511</v>
          </cell>
          <cell r="G327">
            <v>-505</v>
          </cell>
          <cell r="H327">
            <v>-581.27388131040061</v>
          </cell>
          <cell r="I327">
            <v>-633.65798196466949</v>
          </cell>
          <cell r="J327">
            <v>-596.63599871202075</v>
          </cell>
          <cell r="K327">
            <v>-1070.6261384224467</v>
          </cell>
          <cell r="L327">
            <v>-3446.068821504748</v>
          </cell>
          <cell r="M327">
            <v>-3988.8945543043187</v>
          </cell>
          <cell r="N327">
            <v>-4438.3471290433936</v>
          </cell>
          <cell r="O327">
            <v>-4884.4404368764081</v>
          </cell>
          <cell r="P327">
            <v>-5350.3447985839193</v>
          </cell>
          <cell r="Q327">
            <v>-5760.6473984138811</v>
          </cell>
          <cell r="R327">
            <v>-6339.3217006267605</v>
          </cell>
          <cell r="S327">
            <v>-6997.5441785286102</v>
          </cell>
          <cell r="T327">
            <v>-7667.0025030049146</v>
          </cell>
          <cell r="U327">
            <v>-8483.9965602099091</v>
          </cell>
          <cell r="V327">
            <v>-9004.9807738959262</v>
          </cell>
          <cell r="W327">
            <v>-9557.289313864323</v>
          </cell>
          <cell r="X327">
            <v>-10189.987647286431</v>
          </cell>
          <cell r="Y327">
            <v>-10633.617103131885</v>
          </cell>
          <cell r="Z327">
            <v>-11147.640941314115</v>
          </cell>
          <cell r="AA327">
            <v>-11637.085941722897</v>
          </cell>
          <cell r="AB327">
            <v>-12261.543622561096</v>
          </cell>
          <cell r="AC327">
            <v>-12142.871025691687</v>
          </cell>
          <cell r="AD327">
            <v>-12694.864746031006</v>
          </cell>
          <cell r="AE327">
            <v>-13292.753142679123</v>
          </cell>
          <cell r="AF327">
            <v>-13988.168734046236</v>
          </cell>
          <cell r="AG327">
            <v>-14881.301831805662</v>
          </cell>
          <cell r="AH327">
            <v>-15555.971263042738</v>
          </cell>
          <cell r="AI327">
            <v>-16275.445534787201</v>
          </cell>
          <cell r="AJ327">
            <v>-16921.208911983507</v>
          </cell>
          <cell r="AK327">
            <v>-17497.535357332999</v>
          </cell>
          <cell r="AL327">
            <v>-18149.051336278699</v>
          </cell>
          <cell r="AM327">
            <v>-18835.669929242755</v>
          </cell>
          <cell r="AN327">
            <v>-19588.936367074057</v>
          </cell>
          <cell r="AO327">
            <v>-19674.711562572742</v>
          </cell>
          <cell r="AP327">
            <v>-21027.296357652707</v>
          </cell>
          <cell r="AQ327">
            <v>-20551.882321249017</v>
          </cell>
          <cell r="AR327">
            <v>-21470.8094735212</v>
          </cell>
          <cell r="AS327">
            <v>-22404.069492889947</v>
          </cell>
          <cell r="AT327">
            <v>-23904.033452462154</v>
          </cell>
          <cell r="AU327">
            <v>-24561.209855636655</v>
          </cell>
          <cell r="AV327">
            <v>-25779.872249993146</v>
          </cell>
          <cell r="AW327">
            <v>-26554.795761793055</v>
          </cell>
          <cell r="AX327">
            <v>-27093.920601443213</v>
          </cell>
          <cell r="AY327">
            <v>-27953.025447933502</v>
          </cell>
          <cell r="AZ327">
            <v>-28605.851732707208</v>
          </cell>
          <cell r="BA327">
            <v>-29657.752475356901</v>
          </cell>
          <cell r="BB327">
            <v>-30208.525483931062</v>
          </cell>
          <cell r="BC327">
            <v>-30690.048565129153</v>
          </cell>
          <cell r="BD327">
            <v>-31087.618882498893</v>
          </cell>
          <cell r="BE327">
            <v>-31652.556777528742</v>
          </cell>
          <cell r="BF327">
            <v>-32336.744223682865</v>
          </cell>
          <cell r="BG327">
            <v>-32854.478505318621</v>
          </cell>
          <cell r="BH327">
            <v>-33303.044089360999</v>
          </cell>
          <cell r="BI327">
            <v>-33772.921258604816</v>
          </cell>
          <cell r="BJ327">
            <v>-34252.990401891737</v>
          </cell>
          <cell r="BK327">
            <v>-34731.369273765013</v>
          </cell>
          <cell r="BL327">
            <v>-35327.594672713305</v>
          </cell>
        </row>
        <row r="329">
          <cell r="C329" t="str">
            <v>Water</v>
          </cell>
        </row>
        <row r="330">
          <cell r="B330">
            <v>1</v>
          </cell>
          <cell r="C330" t="str">
            <v>RAM-PDP</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row>
        <row r="331">
          <cell r="B331">
            <v>2</v>
          </cell>
          <cell r="C331" t="str">
            <v>RAM-PDNP</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row>
        <row r="332">
          <cell r="B332">
            <v>3</v>
          </cell>
          <cell r="C332" t="str">
            <v>RAM-PUD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row>
        <row r="333">
          <cell r="B333">
            <v>4</v>
          </cell>
          <cell r="C333" t="str">
            <v>GEOI-PDP</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row>
        <row r="334">
          <cell r="B334">
            <v>5</v>
          </cell>
          <cell r="C334" t="str">
            <v>GEOI-PDNP</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row>
        <row r="335">
          <cell r="B335">
            <v>6</v>
          </cell>
          <cell r="C335" t="str">
            <v>GEOI-PUD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row>
        <row r="336">
          <cell r="B336">
            <v>7</v>
          </cell>
          <cell r="C336" t="str">
            <v>CH4-PDP</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row>
        <row r="337">
          <cell r="B337">
            <v>8</v>
          </cell>
          <cell r="C337" t="str">
            <v>CH4-PUD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row>
        <row r="338">
          <cell r="B338">
            <v>9</v>
          </cell>
          <cell r="C338" t="str">
            <v>Utica_BOG</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row>
        <row r="339">
          <cell r="B339">
            <v>10</v>
          </cell>
          <cell r="C339" t="str">
            <v>Utica_BONCL</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row>
        <row r="340">
          <cell r="B340">
            <v>11</v>
          </cell>
          <cell r="C340" t="str">
            <v>Utica_BOR</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row>
        <row r="341">
          <cell r="B341">
            <v>12</v>
          </cell>
          <cell r="C341" t="str">
            <v>Utica_TG</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row>
        <row r="342">
          <cell r="B342">
            <v>13</v>
          </cell>
          <cell r="C342" t="str">
            <v>Utica_WGS</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row>
        <row r="343">
          <cell r="B343">
            <v>14</v>
          </cell>
          <cell r="C343" t="str">
            <v>Woodbine_EN</v>
          </cell>
          <cell r="E343">
            <v>0</v>
          </cell>
          <cell r="F343">
            <v>0</v>
          </cell>
          <cell r="G343">
            <v>0</v>
          </cell>
          <cell r="H343">
            <v>0</v>
          </cell>
          <cell r="I343">
            <v>0</v>
          </cell>
          <cell r="J343">
            <v>0</v>
          </cell>
          <cell r="K343">
            <v>0</v>
          </cell>
          <cell r="L343">
            <v>-9.8098001802884571</v>
          </cell>
          <cell r="M343">
            <v>-18.381687950721151</v>
          </cell>
          <cell r="N343">
            <v>-26.010642277644223</v>
          </cell>
          <cell r="O343">
            <v>-32.895729417067301</v>
          </cell>
          <cell r="P343">
            <v>-48.987729867788445</v>
          </cell>
          <cell r="Q343">
            <v>-63.342601412259597</v>
          </cell>
          <cell r="R343">
            <v>-76.33388746995189</v>
          </cell>
          <cell r="S343">
            <v>-88.221682692307681</v>
          </cell>
          <cell r="T343">
            <v>-99.195359825721141</v>
          </cell>
          <cell r="U343">
            <v>-109.39764347956728</v>
          </cell>
          <cell r="V343">
            <v>-118.93908879206728</v>
          </cell>
          <cell r="W343">
            <v>-127.90727839543266</v>
          </cell>
          <cell r="X343">
            <v>-136.37289588341343</v>
          </cell>
          <cell r="Y343">
            <v>-134.58409930889422</v>
          </cell>
          <cell r="Z343">
            <v>-133.63676983173076</v>
          </cell>
          <cell r="AA343">
            <v>-133.27643704927885</v>
          </cell>
          <cell r="AB343">
            <v>-133.3384532752404</v>
          </cell>
          <cell r="AC343">
            <v>-133.71134840745191</v>
          </cell>
          <cell r="AD343">
            <v>-134.31696476862979</v>
          </cell>
          <cell r="AE343">
            <v>-135.09895019531245</v>
          </cell>
          <cell r="AF343">
            <v>-136.01574782151437</v>
          </cell>
          <cell r="AG343">
            <v>-137.03613281249997</v>
          </cell>
          <cell r="AH343">
            <v>-138.13627291165864</v>
          </cell>
          <cell r="AI343">
            <v>-139.29773737980767</v>
          </cell>
          <cell r="AJ343">
            <v>-140.50611102764424</v>
          </cell>
          <cell r="AK343">
            <v>-141.7500135216346</v>
          </cell>
          <cell r="AL343">
            <v>-162.63998685396632</v>
          </cell>
          <cell r="AM343">
            <v>-181.07334397536056</v>
          </cell>
          <cell r="AN343">
            <v>-197.63419170673075</v>
          </cell>
          <cell r="AO343">
            <v>-212.71592134915858</v>
          </cell>
          <cell r="AP343">
            <v>-256.02604041466344</v>
          </cell>
          <cell r="AQ343">
            <v>-235.76680739182692</v>
          </cell>
          <cell r="AR343">
            <v>-238.88359675480771</v>
          </cell>
          <cell r="AS343">
            <v>-242.22826434795678</v>
          </cell>
          <cell r="AT343">
            <v>-265.33397836538461</v>
          </cell>
          <cell r="AU343">
            <v>-266.42567833533644</v>
          </cell>
          <cell r="AV343">
            <v>-268.14721567007206</v>
          </cell>
          <cell r="AW343">
            <v>-270.27798076923068</v>
          </cell>
          <cell r="AX343">
            <v>-272.68176720252399</v>
          </cell>
          <cell r="AY343">
            <v>-275.27002366286052</v>
          </cell>
          <cell r="AZ343">
            <v>-277.98284517728359</v>
          </cell>
          <cell r="BA343">
            <v>-280.77851938100957</v>
          </cell>
          <cell r="BB343">
            <v>-283.62726938100951</v>
          </cell>
          <cell r="BC343">
            <v>-286.5074891075721</v>
          </cell>
          <cell r="BD343">
            <v>-289.40325946514423</v>
          </cell>
          <cell r="BE343">
            <v>-292.30272498497595</v>
          </cell>
          <cell r="BF343">
            <v>-295.19700270432685</v>
          </cell>
          <cell r="BG343">
            <v>-298.07938138521632</v>
          </cell>
          <cell r="BH343">
            <v>-300.94481520432691</v>
          </cell>
          <cell r="BI343">
            <v>-303.78947378305287</v>
          </cell>
          <cell r="BJ343">
            <v>-306.61050593449528</v>
          </cell>
          <cell r="BK343">
            <v>-309.40577862079328</v>
          </cell>
          <cell r="BL343">
            <v>-312.17373798076926</v>
          </cell>
        </row>
        <row r="344">
          <cell r="B344">
            <v>15</v>
          </cell>
          <cell r="C344" t="str">
            <v>Woodbine_AMI</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-9.8098001802884571</v>
          </cell>
          <cell r="AA344">
            <v>-18.381687950721151</v>
          </cell>
          <cell r="AB344">
            <v>-26.010642277644223</v>
          </cell>
          <cell r="AC344">
            <v>-32.895729417067301</v>
          </cell>
          <cell r="AD344">
            <v>-39.17792968749999</v>
          </cell>
          <cell r="AE344">
            <v>-44.960913461538453</v>
          </cell>
          <cell r="AF344">
            <v>-60.133045372596143</v>
          </cell>
          <cell r="AG344">
            <v>-73.707641225961524</v>
          </cell>
          <cell r="AH344">
            <v>-86.028072415865367</v>
          </cell>
          <cell r="AI344">
            <v>-97.332459435096141</v>
          </cell>
          <cell r="AJ344">
            <v>-107.79377328725958</v>
          </cell>
          <cell r="AK344">
            <v>-117.54223858173074</v>
          </cell>
          <cell r="AL344">
            <v>-116.86891075721152</v>
          </cell>
          <cell r="AM344">
            <v>-116.90143479567305</v>
          </cell>
          <cell r="AN344">
            <v>-117.40940204326922</v>
          </cell>
          <cell r="AO344">
            <v>-118.24675480769233</v>
          </cell>
          <cell r="AP344">
            <v>-119.31663085937501</v>
          </cell>
          <cell r="AQ344">
            <v>-120.55252028245192</v>
          </cell>
          <cell r="AR344">
            <v>-141.52708496093749</v>
          </cell>
          <cell r="AS344">
            <v>-160.11103327824517</v>
          </cell>
          <cell r="AT344">
            <v>-176.86945274939904</v>
          </cell>
          <cell r="AU344">
            <v>-192.18193734975966</v>
          </cell>
          <cell r="AV344">
            <v>-206.31647160456734</v>
          </cell>
          <cell r="AW344">
            <v>-219.4697502253606</v>
          </cell>
          <cell r="AX344">
            <v>-241.60054086538463</v>
          </cell>
          <cell r="AY344">
            <v>-261.77689115084132</v>
          </cell>
          <cell r="AZ344">
            <v>-280.38568960336539</v>
          </cell>
          <cell r="BA344">
            <v>-297.7003320312499</v>
          </cell>
          <cell r="BB344">
            <v>-313.92284818209134</v>
          </cell>
          <cell r="BC344">
            <v>-329.20774939903851</v>
          </cell>
          <cell r="BD344">
            <v>-343.67643667367787</v>
          </cell>
          <cell r="BE344">
            <v>-357.42641526442316</v>
          </cell>
          <cell r="BF344">
            <v>-409.77663085937513</v>
          </cell>
          <cell r="BG344">
            <v>-417.36325458233165</v>
          </cell>
          <cell r="BH344">
            <v>-425.6127681790864</v>
          </cell>
          <cell r="BI344">
            <v>-434.18892690805274</v>
          </cell>
          <cell r="BJ344">
            <v>-442.90012169471152</v>
          </cell>
          <cell r="BK344">
            <v>-451.63241699218742</v>
          </cell>
          <cell r="BL344">
            <v>-460.31622708834129</v>
          </cell>
        </row>
        <row r="345">
          <cell r="B345">
            <v>16</v>
          </cell>
          <cell r="C345" t="str">
            <v>Wilcox</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row>
        <row r="346">
          <cell r="B346">
            <v>17</v>
          </cell>
          <cell r="C346" t="str">
            <v>Mississippian</v>
          </cell>
          <cell r="E346">
            <v>0</v>
          </cell>
          <cell r="F346">
            <v>0</v>
          </cell>
          <cell r="G346">
            <v>0</v>
          </cell>
          <cell r="H346">
            <v>0</v>
          </cell>
          <cell r="I346">
            <v>0</v>
          </cell>
          <cell r="J346">
            <v>0</v>
          </cell>
          <cell r="K346">
            <v>-9.0801113281249997</v>
          </cell>
          <cell r="L346">
            <v>-16.332882812499999</v>
          </cell>
          <cell r="M346">
            <v>-22.392478515625001</v>
          </cell>
          <cell r="N346">
            <v>-27.608689453125006</v>
          </cell>
          <cell r="O346">
            <v>-32.195632812500001</v>
          </cell>
          <cell r="P346">
            <v>-36.294225097656252</v>
          </cell>
          <cell r="Q346">
            <v>-40.002301757812504</v>
          </cell>
          <cell r="R346">
            <v>-43.390645507812508</v>
          </cell>
          <cell r="S346">
            <v>-46.512172851562504</v>
          </cell>
          <cell r="T346">
            <v>-58.487623046875008</v>
          </cell>
          <cell r="U346">
            <v>-68.44143847656251</v>
          </cell>
          <cell r="V346">
            <v>-77.033292480468759</v>
          </cell>
          <cell r="W346">
            <v>-84.633708496093746</v>
          </cell>
          <cell r="X346">
            <v>-91.473889160156261</v>
          </cell>
          <cell r="Y346">
            <v>-97.709001953125011</v>
          </cell>
          <cell r="Z346">
            <v>-103.44889794921875</v>
          </cell>
          <cell r="AA346">
            <v>-108.77458544921878</v>
          </cell>
          <cell r="AB346">
            <v>-113.74775976562499</v>
          </cell>
          <cell r="AC346">
            <v>-118.41664111328124</v>
          </cell>
          <cell r="AD346">
            <v>-122.81973583984376</v>
          </cell>
          <cell r="AE346">
            <v>-126.98834912109376</v>
          </cell>
          <cell r="AF346">
            <v>-140.02843408203125</v>
          </cell>
          <cell r="AG346">
            <v>-151.0541518554688</v>
          </cell>
          <cell r="AH346">
            <v>-160.71794824218753</v>
          </cell>
          <cell r="AI346">
            <v>-169.38523535156253</v>
          </cell>
          <cell r="AJ346">
            <v>-177.28359375000002</v>
          </cell>
          <cell r="AK346">
            <v>-184.56563769531252</v>
          </cell>
          <cell r="AL346">
            <v>-191.33943652343746</v>
          </cell>
          <cell r="AM346">
            <v>-197.68478320312497</v>
          </cell>
          <cell r="AN346">
            <v>-203.66257324218748</v>
          </cell>
          <cell r="AO346">
            <v>-209.32053808593744</v>
          </cell>
          <cell r="AP346">
            <v>-241.93725781249989</v>
          </cell>
          <cell r="AQ346">
            <v>-214.3409282226562</v>
          </cell>
          <cell r="AR346">
            <v>-221.14496337890623</v>
          </cell>
          <cell r="AS346">
            <v>-226.89314550781245</v>
          </cell>
          <cell r="AT346">
            <v>-259.29039208984369</v>
          </cell>
          <cell r="AU346">
            <v>-258.57731201171873</v>
          </cell>
          <cell r="AV346">
            <v>-259.4828647460937</v>
          </cell>
          <cell r="AW346">
            <v>-261.21403076171873</v>
          </cell>
          <cell r="AX346">
            <v>-263.40191503906249</v>
          </cell>
          <cell r="AY346">
            <v>-265.85300244140626</v>
          </cell>
          <cell r="AZ346">
            <v>-268.45704052734374</v>
          </cell>
          <cell r="BA346">
            <v>-271.14737500000001</v>
          </cell>
          <cell r="BB346">
            <v>-273.88193115234378</v>
          </cell>
          <cell r="BC346">
            <v>-276.63328417968751</v>
          </cell>
          <cell r="BD346">
            <v>-279.3831557617188</v>
          </cell>
          <cell r="BE346">
            <v>-282.11918457031248</v>
          </cell>
          <cell r="BF346">
            <v>-284.83293505859376</v>
          </cell>
          <cell r="BG346">
            <v>-287.51867285156243</v>
          </cell>
          <cell r="BH346">
            <v>-290.17251220703116</v>
          </cell>
          <cell r="BI346">
            <v>-292.79190185546878</v>
          </cell>
          <cell r="BJ346">
            <v>-295.37522363281255</v>
          </cell>
          <cell r="BK346">
            <v>-297.92154980468746</v>
          </cell>
          <cell r="BL346">
            <v>-300.43043652343749</v>
          </cell>
        </row>
        <row r="347">
          <cell r="B347">
            <v>18</v>
          </cell>
          <cell r="C347" t="str">
            <v>LRSP1</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row>
        <row r="348">
          <cell r="B348">
            <v>19</v>
          </cell>
          <cell r="C348" t="str">
            <v>LRSP2</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row>
        <row r="349">
          <cell r="B349">
            <v>20</v>
          </cell>
          <cell r="C349" t="str">
            <v>LRSP3</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row>
        <row r="350">
          <cell r="B350">
            <v>21</v>
          </cell>
          <cell r="C350" t="str">
            <v>LRSP4</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-14.077623046874997</v>
          </cell>
          <cell r="T350">
            <v>-26.328294921874996</v>
          </cell>
          <cell r="U350">
            <v>-37.187354492187495</v>
          </cell>
          <cell r="V350">
            <v>-46.948589843749993</v>
          </cell>
          <cell r="W350">
            <v>-55.82006640625</v>
          </cell>
          <cell r="X350">
            <v>-63.95478320312499</v>
          </cell>
          <cell r="Y350">
            <v>-71.468687499999987</v>
          </cell>
          <cell r="Z350">
            <v>-78.451845703125002</v>
          </cell>
          <cell r="AA350">
            <v>-84.975679687499991</v>
          </cell>
          <cell r="AB350">
            <v>-91.097826171874999</v>
          </cell>
          <cell r="AC350">
            <v>-96.86549804687499</v>
          </cell>
          <cell r="AD350">
            <v>-102.317884765625</v>
          </cell>
          <cell r="AE350">
            <v>-107.48788476562498</v>
          </cell>
          <cell r="AF350">
            <v>-112.40339648437499</v>
          </cell>
          <cell r="AG350">
            <v>-131.16591894531251</v>
          </cell>
          <cell r="AH350">
            <v>-147.89147265625002</v>
          </cell>
          <cell r="AI350">
            <v>-163.03329394531252</v>
          </cell>
          <cell r="AJ350">
            <v>-176.90082421874999</v>
          </cell>
          <cell r="AK350">
            <v>-189.71590478515628</v>
          </cell>
          <cell r="AL350">
            <v>-201.64372314453124</v>
          </cell>
          <cell r="AM350">
            <v>-212.81106494140627</v>
          </cell>
          <cell r="AN350">
            <v>-223.31768017578122</v>
          </cell>
          <cell r="AO350">
            <v>-233.24367822265623</v>
          </cell>
          <cell r="AP350">
            <v>-242.65452197265626</v>
          </cell>
          <cell r="AQ350">
            <v>-251.60450000000003</v>
          </cell>
          <cell r="AR350">
            <v>-260.13922119140625</v>
          </cell>
          <cell r="AS350">
            <v>-282.37504931640626</v>
          </cell>
          <cell r="AT350">
            <v>-302.4406416015625</v>
          </cell>
          <cell r="AU350">
            <v>-320.80009570312495</v>
          </cell>
          <cell r="AV350">
            <v>-337.77227636718737</v>
          </cell>
          <cell r="AW350">
            <v>-353.58726953124983</v>
          </cell>
          <cell r="AX350">
            <v>-368.41753173828113</v>
          </cell>
          <cell r="AY350">
            <v>-382.39630224609357</v>
          </cell>
          <cell r="AZ350">
            <v>-395.62909277343732</v>
          </cell>
          <cell r="BA350">
            <v>-450.43405566406233</v>
          </cell>
          <cell r="BB350">
            <v>-456.93473144531231</v>
          </cell>
          <cell r="BC350">
            <v>-464.20937792968732</v>
          </cell>
          <cell r="BD350">
            <v>-471.88280371093731</v>
          </cell>
          <cell r="BE350">
            <v>-479.74009912109352</v>
          </cell>
          <cell r="BF350">
            <v>-487.65252246093729</v>
          </cell>
          <cell r="BG350">
            <v>-495.5406416015623</v>
          </cell>
          <cell r="BH350">
            <v>-503.35462451171861</v>
          </cell>
          <cell r="BI350">
            <v>-511.06308837890617</v>
          </cell>
          <cell r="BJ350">
            <v>-518.64648046874993</v>
          </cell>
          <cell r="BK350">
            <v>-526.09299853515608</v>
          </cell>
          <cell r="BL350">
            <v>-533.39604785156246</v>
          </cell>
        </row>
        <row r="351">
          <cell r="B351">
            <v>22</v>
          </cell>
          <cell r="C351" t="str">
            <v>Bakken1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row>
        <row r="352">
          <cell r="B352">
            <v>23</v>
          </cell>
          <cell r="C352" t="str">
            <v>Bakken2</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row>
        <row r="353">
          <cell r="B353">
            <v>24</v>
          </cell>
          <cell r="C353" t="str">
            <v>ThreeForks</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row>
        <row r="354">
          <cell r="B354">
            <v>25</v>
          </cell>
          <cell r="C354" t="str">
            <v>CH4</v>
          </cell>
          <cell r="E354">
            <v>0</v>
          </cell>
          <cell r="F354">
            <v>0</v>
          </cell>
          <cell r="G354">
            <v>0</v>
          </cell>
          <cell r="H354">
            <v>0</v>
          </cell>
          <cell r="I354">
            <v>0</v>
          </cell>
          <cell r="J354">
            <v>0</v>
          </cell>
          <cell r="K354">
            <v>0</v>
          </cell>
          <cell r="L354">
            <v>-12.752740234374999</v>
          </cell>
          <cell r="M354">
            <v>-23.896194335937494</v>
          </cell>
          <cell r="N354">
            <v>-46.566575195312502</v>
          </cell>
          <cell r="O354">
            <v>-66.660642578124992</v>
          </cell>
          <cell r="P354">
            <v>-84.745143554687488</v>
          </cell>
          <cell r="Q354">
            <v>-88.460895507812509</v>
          </cell>
          <cell r="R354">
            <v>-92.455333007812484</v>
          </cell>
          <cell r="S354">
            <v>-96.559091796874981</v>
          </cell>
          <cell r="T354">
            <v>-113.43116992187498</v>
          </cell>
          <cell r="U354">
            <v>-128.65637402343751</v>
          </cell>
          <cell r="V354">
            <v>-142.58790332031248</v>
          </cell>
          <cell r="W354">
            <v>-155.46770117187498</v>
          </cell>
          <cell r="X354">
            <v>-167.47027148437499</v>
          </cell>
          <cell r="Y354">
            <v>-178.72657128906246</v>
          </cell>
          <cell r="Z354">
            <v>-189.33797363281246</v>
          </cell>
          <cell r="AA354">
            <v>-199.38494335937494</v>
          </cell>
          <cell r="AB354">
            <v>-208.93266699218745</v>
          </cell>
          <cell r="AC354">
            <v>-218.03486523437493</v>
          </cell>
          <cell r="AD354">
            <v>-226.73645166015618</v>
          </cell>
          <cell r="AE354">
            <v>-235.0754389648437</v>
          </cell>
          <cell r="AF354">
            <v>-243.08434765624997</v>
          </cell>
          <cell r="AG354">
            <v>-250.79125244140619</v>
          </cell>
          <cell r="AH354">
            <v>-258.22059716796866</v>
          </cell>
          <cell r="AI354">
            <v>-265.39380957031244</v>
          </cell>
          <cell r="AJ354">
            <v>-272.32980664062489</v>
          </cell>
          <cell r="AK354">
            <v>-279.04537597656247</v>
          </cell>
          <cell r="AL354">
            <v>-285.55550244140613</v>
          </cell>
          <cell r="AM354">
            <v>-291.87362060546872</v>
          </cell>
          <cell r="AN354">
            <v>-298.01183203124992</v>
          </cell>
          <cell r="AO354">
            <v>-329.48655957031241</v>
          </cell>
          <cell r="AP354">
            <v>-332.07820214843753</v>
          </cell>
          <cell r="AQ354">
            <v>-309.78132226562491</v>
          </cell>
          <cell r="AR354">
            <v>-342.08982519531236</v>
          </cell>
          <cell r="AS354">
            <v>-345.1397290039061</v>
          </cell>
          <cell r="AT354">
            <v>-348.5813579101561</v>
          </cell>
          <cell r="AU354">
            <v>-352.25749755859368</v>
          </cell>
          <cell r="AV354">
            <v>-356.07445751953111</v>
          </cell>
          <cell r="AW354">
            <v>-359.97313378906233</v>
          </cell>
          <cell r="AX354">
            <v>-363.91464843749981</v>
          </cell>
          <cell r="AY354">
            <v>-367.87262060546868</v>
          </cell>
          <cell r="AZ354">
            <v>-371.82874121093744</v>
          </cell>
          <cell r="BA354">
            <v>-375.77011669921865</v>
          </cell>
          <cell r="BB354">
            <v>-379.68754638671874</v>
          </cell>
          <cell r="BC354">
            <v>-383.57448193359369</v>
          </cell>
          <cell r="BD354">
            <v>-387.42623144531251</v>
          </cell>
          <cell r="BE354">
            <v>-391.23948632812494</v>
          </cell>
          <cell r="BF354">
            <v>-395.01195751953122</v>
          </cell>
          <cell r="BG354">
            <v>-398.7421049804687</v>
          </cell>
          <cell r="BH354">
            <v>-402.42897265624993</v>
          </cell>
          <cell r="BI354">
            <v>-406.07202343749998</v>
          </cell>
          <cell r="BJ354">
            <v>-409.67106982421865</v>
          </cell>
          <cell r="BK354">
            <v>-413.22615869140623</v>
          </cell>
          <cell r="BL354">
            <v>-416.7375371093749</v>
          </cell>
        </row>
        <row r="355">
          <cell r="B355">
            <v>26</v>
          </cell>
          <cell r="C355" t="str">
            <v>CH4_Area</v>
          </cell>
          <cell r="E355">
            <v>0</v>
          </cell>
          <cell r="F355">
            <v>0</v>
          </cell>
          <cell r="G355">
            <v>0</v>
          </cell>
          <cell r="H355">
            <v>0</v>
          </cell>
          <cell r="I355">
            <v>0</v>
          </cell>
          <cell r="J355">
            <v>0</v>
          </cell>
          <cell r="K355">
            <v>0</v>
          </cell>
          <cell r="L355">
            <v>-11.036025202824518</v>
          </cell>
          <cell r="M355">
            <v>-20.679398944561296</v>
          </cell>
          <cell r="N355">
            <v>-29.261972562349754</v>
          </cell>
          <cell r="O355">
            <v>-37.007695594200712</v>
          </cell>
          <cell r="P355">
            <v>-44.075170898437499</v>
          </cell>
          <cell r="Q355">
            <v>-50.581027644230765</v>
          </cell>
          <cell r="R355">
            <v>-56.613650841346157</v>
          </cell>
          <cell r="S355">
            <v>-62.241697434645438</v>
          </cell>
          <cell r="T355">
            <v>-67.519608905498799</v>
          </cell>
          <cell r="U355">
            <v>-72.491321270282455</v>
          </cell>
          <cell r="V355">
            <v>-77.19282404972958</v>
          </cell>
          <cell r="W355">
            <v>-81.653990760216345</v>
          </cell>
          <cell r="X355">
            <v>-85.899898963341371</v>
          </cell>
          <cell r="Y355">
            <v>-89.951815655048094</v>
          </cell>
          <cell r="Z355">
            <v>-93.827940955528845</v>
          </cell>
          <cell r="AA355">
            <v>-97.543973482572113</v>
          </cell>
          <cell r="AB355">
            <v>-101.11355656550482</v>
          </cell>
          <cell r="AC355">
            <v>-104.54862220177286</v>
          </cell>
          <cell r="AD355">
            <v>-107.85967205341046</v>
          </cell>
          <cell r="AE355">
            <v>-111.05599632850061</v>
          </cell>
          <cell r="AF355">
            <v>-114.14585716834436</v>
          </cell>
          <cell r="AG355">
            <v>-117.1366361177885</v>
          </cell>
          <cell r="AH355">
            <v>-120.03495624248801</v>
          </cell>
          <cell r="AI355">
            <v>-122.84678227351266</v>
          </cell>
          <cell r="AJ355">
            <v>-125.57750849797178</v>
          </cell>
          <cell r="AK355">
            <v>-128.23202805739186</v>
          </cell>
          <cell r="AL355">
            <v>-130.81479421762322</v>
          </cell>
          <cell r="AM355">
            <v>-133.32987276517429</v>
          </cell>
          <cell r="AN355">
            <v>-135.78098552997301</v>
          </cell>
          <cell r="AO355">
            <v>-149.20757404033955</v>
          </cell>
          <cell r="AP355">
            <v>-150.14807978703431</v>
          </cell>
          <cell r="AQ355">
            <v>-140.32990511380714</v>
          </cell>
          <cell r="AR355">
            <v>-154.14855553260216</v>
          </cell>
          <cell r="AS355">
            <v>-155.31593698354868</v>
          </cell>
          <cell r="AT355">
            <v>-156.66081059382509</v>
          </cell>
          <cell r="AU355">
            <v>-158.11451984112077</v>
          </cell>
          <cell r="AV355">
            <v>-159.63596022385815</v>
          </cell>
          <cell r="AW355">
            <v>-161.19905019906849</v>
          </cell>
          <cell r="AX355">
            <v>-162.7865095402644</v>
          </cell>
          <cell r="AY355">
            <v>-164.38650977501499</v>
          </cell>
          <cell r="AZ355">
            <v>-165.9907536902794</v>
          </cell>
          <cell r="BA355">
            <v>-167.59332176795371</v>
          </cell>
          <cell r="BB355">
            <v>-169.1899225792518</v>
          </cell>
          <cell r="BC355">
            <v>-170.77743938739482</v>
          </cell>
          <cell r="BD355">
            <v>-172.35358323317305</v>
          </cell>
          <cell r="BE355">
            <v>-173.91668503981367</v>
          </cell>
          <cell r="BF355">
            <v>-175.46553673377406</v>
          </cell>
          <cell r="BG355">
            <v>-176.99927124023435</v>
          </cell>
          <cell r="BH355">
            <v>-178.51728938176075</v>
          </cell>
          <cell r="BI355">
            <v>-180.01918846717246</v>
          </cell>
          <cell r="BJ355">
            <v>-181.50472975510814</v>
          </cell>
          <cell r="BK355">
            <v>-182.97378774789655</v>
          </cell>
          <cell r="BL355">
            <v>-184.42633286696207</v>
          </cell>
        </row>
        <row r="356">
          <cell r="C356" t="str">
            <v>Total Water Cost</v>
          </cell>
          <cell r="E356">
            <v>0</v>
          </cell>
          <cell r="F356">
            <v>0</v>
          </cell>
          <cell r="G356">
            <v>0</v>
          </cell>
          <cell r="H356">
            <v>0</v>
          </cell>
          <cell r="I356">
            <v>0</v>
          </cell>
          <cell r="J356">
            <v>0</v>
          </cell>
          <cell r="K356">
            <v>-9.0801113281249997</v>
          </cell>
          <cell r="L356">
            <v>-49.931448429987974</v>
          </cell>
          <cell r="M356">
            <v>-85.349759746844953</v>
          </cell>
          <cell r="N356">
            <v>-129.44787948843151</v>
          </cell>
          <cell r="O356">
            <v>-168.75970040189299</v>
          </cell>
          <cell r="P356">
            <v>-214.1022694185697</v>
          </cell>
          <cell r="Q356">
            <v>-242.38682632211538</v>
          </cell>
          <cell r="R356">
            <v>-268.79351682692305</v>
          </cell>
          <cell r="S356">
            <v>-307.61226782226561</v>
          </cell>
          <cell r="T356">
            <v>-364.96205662184491</v>
          </cell>
          <cell r="U356">
            <v>-416.17413174203728</v>
          </cell>
          <cell r="V356">
            <v>-462.70169848632804</v>
          </cell>
          <cell r="W356">
            <v>-505.48274522986776</v>
          </cell>
          <cell r="X356">
            <v>-545.17173869441103</v>
          </cell>
          <cell r="Y356">
            <v>-572.44017570612982</v>
          </cell>
          <cell r="Z356">
            <v>-608.51322825270427</v>
          </cell>
          <cell r="AA356">
            <v>-642.33730697866588</v>
          </cell>
          <cell r="AB356">
            <v>-674.24090504807691</v>
          </cell>
          <cell r="AC356">
            <v>-704.47270442082322</v>
          </cell>
          <cell r="AD356">
            <v>-733.22863877516511</v>
          </cell>
          <cell r="AE356">
            <v>-760.66753283691401</v>
          </cell>
          <cell r="AF356">
            <v>-805.81082858511115</v>
          </cell>
          <cell r="AG356">
            <v>-860.8917333984374</v>
          </cell>
          <cell r="AH356">
            <v>-911.02931963641822</v>
          </cell>
          <cell r="AI356">
            <v>-957.28931795560391</v>
          </cell>
          <cell r="AJ356">
            <v>-1000.3916174222505</v>
          </cell>
          <cell r="AK356">
            <v>-1040.8511986177884</v>
          </cell>
          <cell r="AL356">
            <v>-1088.8623539381761</v>
          </cell>
          <cell r="AM356">
            <v>-1133.6741202862079</v>
          </cell>
          <cell r="AN356">
            <v>-1175.8166647291914</v>
          </cell>
          <cell r="AO356">
            <v>-1252.2210260760965</v>
          </cell>
          <cell r="AP356">
            <v>-1342.1607329946662</v>
          </cell>
          <cell r="AQ356">
            <v>-1272.3759832763672</v>
          </cell>
          <cell r="AR356">
            <v>-1357.9332470139723</v>
          </cell>
          <cell r="AS356">
            <v>-1412.0631584378755</v>
          </cell>
          <cell r="AT356">
            <v>-1509.1766333101712</v>
          </cell>
          <cell r="AU356">
            <v>-1548.3570407996542</v>
          </cell>
          <cell r="AV356">
            <v>-1587.4292461313096</v>
          </cell>
          <cell r="AW356">
            <v>-1625.7212152756908</v>
          </cell>
          <cell r="AX356">
            <v>-1672.8029128230166</v>
          </cell>
          <cell r="AY356">
            <v>-1717.5553498816853</v>
          </cell>
          <cell r="AZ356">
            <v>-1760.2741629826471</v>
          </cell>
          <cell r="BA356">
            <v>-1843.423720543494</v>
          </cell>
          <cell r="BB356">
            <v>-1877.2442491267275</v>
          </cell>
          <cell r="BC356">
            <v>-1910.9098219369741</v>
          </cell>
          <cell r="BD356">
            <v>-1944.1254702899641</v>
          </cell>
          <cell r="BE356">
            <v>-1976.7445953087438</v>
          </cell>
          <cell r="BF356">
            <v>-2047.9365853365384</v>
          </cell>
          <cell r="BG356">
            <v>-2074.2433266413759</v>
          </cell>
          <cell r="BH356">
            <v>-2101.0309821401738</v>
          </cell>
          <cell r="BI356">
            <v>-2127.9246028301532</v>
          </cell>
          <cell r="BJ356">
            <v>-2154.7081313100962</v>
          </cell>
          <cell r="BK356">
            <v>-2181.2526903921271</v>
          </cell>
          <cell r="BL356">
            <v>-2207.4803194204474</v>
          </cell>
        </row>
        <row r="358">
          <cell r="C358" t="str">
            <v>EBITDAX</v>
          </cell>
          <cell r="E358">
            <v>40909</v>
          </cell>
          <cell r="F358">
            <v>40940</v>
          </cell>
          <cell r="G358">
            <v>40969</v>
          </cell>
          <cell r="H358">
            <v>41000</v>
          </cell>
          <cell r="I358">
            <v>41030</v>
          </cell>
          <cell r="J358">
            <v>41061</v>
          </cell>
          <cell r="K358">
            <v>41091</v>
          </cell>
          <cell r="L358">
            <v>41122</v>
          </cell>
          <cell r="M358">
            <v>41153</v>
          </cell>
          <cell r="N358">
            <v>41183</v>
          </cell>
          <cell r="O358">
            <v>41214</v>
          </cell>
          <cell r="P358">
            <v>41244</v>
          </cell>
          <cell r="Q358">
            <v>41275</v>
          </cell>
          <cell r="R358">
            <v>41306</v>
          </cell>
          <cell r="S358">
            <v>41334</v>
          </cell>
          <cell r="T358">
            <v>41365</v>
          </cell>
          <cell r="U358">
            <v>41395</v>
          </cell>
          <cell r="V358">
            <v>41426</v>
          </cell>
          <cell r="W358">
            <v>41456</v>
          </cell>
          <cell r="X358">
            <v>41487</v>
          </cell>
          <cell r="Y358">
            <v>41518</v>
          </cell>
          <cell r="Z358">
            <v>41548</v>
          </cell>
          <cell r="AA358">
            <v>41579</v>
          </cell>
          <cell r="AB358">
            <v>41609</v>
          </cell>
          <cell r="AC358">
            <v>41640</v>
          </cell>
          <cell r="AD358">
            <v>41671</v>
          </cell>
          <cell r="AE358">
            <v>41699</v>
          </cell>
          <cell r="AF358">
            <v>41730</v>
          </cell>
          <cell r="AG358">
            <v>41760</v>
          </cell>
          <cell r="AH358">
            <v>41791</v>
          </cell>
          <cell r="AI358">
            <v>41821</v>
          </cell>
          <cell r="AJ358">
            <v>41852</v>
          </cell>
          <cell r="AK358">
            <v>41883</v>
          </cell>
          <cell r="AL358">
            <v>41913</v>
          </cell>
          <cell r="AM358">
            <v>41944</v>
          </cell>
          <cell r="AN358">
            <v>41974</v>
          </cell>
          <cell r="AO358">
            <v>42005</v>
          </cell>
          <cell r="AP358">
            <v>42036</v>
          </cell>
          <cell r="AQ358">
            <v>42064</v>
          </cell>
          <cell r="AR358">
            <v>42095</v>
          </cell>
          <cell r="AS358">
            <v>42125</v>
          </cell>
          <cell r="AT358">
            <v>42156</v>
          </cell>
          <cell r="AU358">
            <v>42186</v>
          </cell>
          <cell r="AV358">
            <v>42217</v>
          </cell>
          <cell r="AW358">
            <v>42248</v>
          </cell>
          <cell r="AX358">
            <v>42278</v>
          </cell>
          <cell r="AY358">
            <v>42309</v>
          </cell>
          <cell r="AZ358">
            <v>42339</v>
          </cell>
          <cell r="BA358">
            <v>42370</v>
          </cell>
          <cell r="BB358">
            <v>42401</v>
          </cell>
          <cell r="BC358">
            <v>42430</v>
          </cell>
          <cell r="BD358">
            <v>42461</v>
          </cell>
          <cell r="BE358">
            <v>42491</v>
          </cell>
          <cell r="BF358">
            <v>42522</v>
          </cell>
          <cell r="BG358">
            <v>42552</v>
          </cell>
          <cell r="BH358">
            <v>42583</v>
          </cell>
          <cell r="BI358">
            <v>42614</v>
          </cell>
          <cell r="BJ358">
            <v>42644</v>
          </cell>
          <cell r="BK358">
            <v>42675</v>
          </cell>
          <cell r="BL358">
            <v>42705</v>
          </cell>
        </row>
        <row r="359">
          <cell r="B359">
            <v>1</v>
          </cell>
          <cell r="C359" t="str">
            <v>RAM-PDP</v>
          </cell>
          <cell r="E359">
            <v>5621</v>
          </cell>
          <cell r="F359">
            <v>5229</v>
          </cell>
          <cell r="G359">
            <v>5746</v>
          </cell>
          <cell r="H359">
            <v>3625.2089746067204</v>
          </cell>
          <cell r="I359">
            <v>4594.825119693277</v>
          </cell>
          <cell r="J359">
            <v>2560.175656526425</v>
          </cell>
          <cell r="K359">
            <v>4310.6140505858239</v>
          </cell>
          <cell r="L359">
            <v>4226.6588959737792</v>
          </cell>
          <cell r="M359">
            <v>3963.1680130928789</v>
          </cell>
          <cell r="N359">
            <v>4095.8449642141386</v>
          </cell>
          <cell r="O359">
            <v>3844.9831543863256</v>
          </cell>
          <cell r="P359">
            <v>3974.4324421862698</v>
          </cell>
          <cell r="Q359">
            <v>4048.5792538250762</v>
          </cell>
          <cell r="R359">
            <v>3431.5826036958283</v>
          </cell>
          <cell r="S359">
            <v>3952.7760466970904</v>
          </cell>
          <cell r="T359">
            <v>3720.9534755625036</v>
          </cell>
          <cell r="U359">
            <v>3861.8482044817433</v>
          </cell>
          <cell r="V359">
            <v>3634.8785632156996</v>
          </cell>
          <cell r="W359">
            <v>3775.1821003628984</v>
          </cell>
          <cell r="X359">
            <v>3729.8236701265369</v>
          </cell>
          <cell r="Y359">
            <v>3505.917565586672</v>
          </cell>
          <cell r="Z359">
            <v>3638.8013764381844</v>
          </cell>
          <cell r="AA359">
            <v>3418.6960197563726</v>
          </cell>
          <cell r="AB359">
            <v>3551.3578813936524</v>
          </cell>
          <cell r="AC359">
            <v>3365.1957653247532</v>
          </cell>
          <cell r="AD359">
            <v>2828.8621672141799</v>
          </cell>
          <cell r="AE359">
            <v>3289.1822643205778</v>
          </cell>
          <cell r="AF359">
            <v>3083.5363990727437</v>
          </cell>
          <cell r="AG359">
            <v>3209.1704424924283</v>
          </cell>
          <cell r="AH359">
            <v>3011.7147280297713</v>
          </cell>
          <cell r="AI359">
            <v>3137.6837920607604</v>
          </cell>
          <cell r="AJ359">
            <v>3102.4915553035589</v>
          </cell>
          <cell r="AK359">
            <v>2911.5981259148084</v>
          </cell>
          <cell r="AL359">
            <v>3038.823367262939</v>
          </cell>
          <cell r="AM359">
            <v>2853.2715329398166</v>
          </cell>
          <cell r="AN359">
            <v>2977.8563738399966</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row>
        <row r="360">
          <cell r="B360">
            <v>2</v>
          </cell>
          <cell r="C360" t="str">
            <v>RAM-PDNP</v>
          </cell>
          <cell r="E360">
            <v>0</v>
          </cell>
          <cell r="F360">
            <v>0</v>
          </cell>
          <cell r="G360">
            <v>0</v>
          </cell>
          <cell r="H360">
            <v>99.969326232660592</v>
          </cell>
          <cell r="I360">
            <v>82.269134827849967</v>
          </cell>
          <cell r="J360">
            <v>75.839848109979329</v>
          </cell>
          <cell r="K360">
            <v>71.99801098315605</v>
          </cell>
          <cell r="L360">
            <v>416.73487918559482</v>
          </cell>
          <cell r="M360">
            <v>327.21849060662441</v>
          </cell>
          <cell r="N360">
            <v>300.13458324588782</v>
          </cell>
          <cell r="O360">
            <v>528.35731477270326</v>
          </cell>
          <cell r="P360">
            <v>459.50373780939776</v>
          </cell>
          <cell r="Q360">
            <v>445.85506920511267</v>
          </cell>
          <cell r="R360">
            <v>493.5635926768154</v>
          </cell>
          <cell r="S360">
            <v>517.02251831896081</v>
          </cell>
          <cell r="T360">
            <v>470.52458917818308</v>
          </cell>
          <cell r="U360">
            <v>702.72567132837219</v>
          </cell>
          <cell r="V360">
            <v>646.76776069470759</v>
          </cell>
          <cell r="W360">
            <v>640.33815543698586</v>
          </cell>
          <cell r="X360">
            <v>683.1760278894194</v>
          </cell>
          <cell r="Y360">
            <v>617.14327581858538</v>
          </cell>
          <cell r="Z360">
            <v>606.81388582635975</v>
          </cell>
          <cell r="AA360">
            <v>657.79748201399957</v>
          </cell>
          <cell r="AB360">
            <v>616.76630549743152</v>
          </cell>
          <cell r="AC360">
            <v>575.20436703309747</v>
          </cell>
          <cell r="AD360">
            <v>477.31684681680446</v>
          </cell>
          <cell r="AE360">
            <v>498.27394032799049</v>
          </cell>
          <cell r="AF360">
            <v>447.99384094718221</v>
          </cell>
          <cell r="AG360">
            <v>437.50424940382595</v>
          </cell>
          <cell r="AH360">
            <v>398.18422499869746</v>
          </cell>
          <cell r="AI360">
            <v>391.5593623406611</v>
          </cell>
          <cell r="AJ360">
            <v>371.51374284013286</v>
          </cell>
          <cell r="AK360">
            <v>336.90940119721199</v>
          </cell>
          <cell r="AL360">
            <v>388.2567479496808</v>
          </cell>
          <cell r="AM360">
            <v>441.20836077698164</v>
          </cell>
          <cell r="AN360">
            <v>446.7179236792835</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row>
        <row r="361">
          <cell r="B361">
            <v>3</v>
          </cell>
          <cell r="C361" t="str">
            <v>RAM-PUD</v>
          </cell>
          <cell r="E361">
            <v>0</v>
          </cell>
          <cell r="F361">
            <v>0</v>
          </cell>
          <cell r="G361">
            <v>0</v>
          </cell>
          <cell r="H361">
            <v>289.79100644037976</v>
          </cell>
          <cell r="I361">
            <v>602.43234638134743</v>
          </cell>
          <cell r="J361">
            <v>533.18551542628427</v>
          </cell>
          <cell r="K361">
            <v>485.87057254388242</v>
          </cell>
          <cell r="L361">
            <v>1117.733980628715</v>
          </cell>
          <cell r="M361">
            <v>950.28342638416291</v>
          </cell>
          <cell r="N361">
            <v>902.14507126912599</v>
          </cell>
          <cell r="O361">
            <v>1974.5623919257034</v>
          </cell>
          <cell r="P361">
            <v>1774.4379912893887</v>
          </cell>
          <cell r="Q361">
            <v>1693.3500029509314</v>
          </cell>
          <cell r="R361">
            <v>1544.9434109701201</v>
          </cell>
          <cell r="S361">
            <v>1626.2275301754785</v>
          </cell>
          <cell r="T361">
            <v>1493.3713345538283</v>
          </cell>
          <cell r="U361">
            <v>2233.1911618264412</v>
          </cell>
          <cell r="V361">
            <v>1997.5368646460915</v>
          </cell>
          <cell r="W361">
            <v>1950.725871838373</v>
          </cell>
          <cell r="X361">
            <v>2460.5004964573745</v>
          </cell>
          <cell r="Y361">
            <v>2263.0662726483906</v>
          </cell>
          <cell r="Z361">
            <v>2213.7184995047028</v>
          </cell>
          <cell r="AA361">
            <v>2621.4856174422152</v>
          </cell>
          <cell r="AB361">
            <v>2551.8907237684039</v>
          </cell>
          <cell r="AC361">
            <v>2411.4534905253754</v>
          </cell>
          <cell r="AD361">
            <v>2437.3038461862043</v>
          </cell>
          <cell r="AE361">
            <v>2604.0608522720768</v>
          </cell>
          <cell r="AF361">
            <v>2414.3197777484679</v>
          </cell>
          <cell r="AG361">
            <v>2823.9301423376291</v>
          </cell>
          <cell r="AH361">
            <v>2623.4788324195383</v>
          </cell>
          <cell r="AI361">
            <v>2636.197118383508</v>
          </cell>
          <cell r="AJ361">
            <v>3031.7413481718368</v>
          </cell>
          <cell r="AK361">
            <v>2830.1538619684416</v>
          </cell>
          <cell r="AL361">
            <v>2867.7315266881078</v>
          </cell>
          <cell r="AM361">
            <v>2881.8841344753937</v>
          </cell>
          <cell r="AN361">
            <v>2900.5667389214832</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row>
        <row r="362">
          <cell r="B362">
            <v>4</v>
          </cell>
          <cell r="C362" t="str">
            <v>GEOI-PDP</v>
          </cell>
          <cell r="E362">
            <v>0</v>
          </cell>
          <cell r="F362">
            <v>0</v>
          </cell>
          <cell r="G362">
            <v>0</v>
          </cell>
          <cell r="H362">
            <v>0</v>
          </cell>
          <cell r="I362">
            <v>0</v>
          </cell>
          <cell r="J362">
            <v>0</v>
          </cell>
          <cell r="K362">
            <v>0</v>
          </cell>
          <cell r="L362">
            <v>8877.7694258853262</v>
          </cell>
          <cell r="M362">
            <v>8483.5002165010701</v>
          </cell>
          <cell r="N362">
            <v>8142.4887302225134</v>
          </cell>
          <cell r="O362">
            <v>7881.4309445917625</v>
          </cell>
          <cell r="P362">
            <v>7674.9510616513298</v>
          </cell>
          <cell r="Q362">
            <v>7511.9476627304257</v>
          </cell>
          <cell r="R362">
            <v>7259.6755967723238</v>
          </cell>
          <cell r="S362">
            <v>7010.6824414397252</v>
          </cell>
          <cell r="T362">
            <v>6774.1217614945617</v>
          </cell>
          <cell r="U362">
            <v>6562.2497839798607</v>
          </cell>
          <cell r="V362">
            <v>6364.1998775169595</v>
          </cell>
          <cell r="W362">
            <v>6171.6486391961907</v>
          </cell>
          <cell r="X362">
            <v>5985.5556822610488</v>
          </cell>
          <cell r="Y362">
            <v>5809.5124051583116</v>
          </cell>
          <cell r="Z362">
            <v>5652.2603395485548</v>
          </cell>
          <cell r="AA362">
            <v>5523.1023687739344</v>
          </cell>
          <cell r="AB362">
            <v>5425.2979673643131</v>
          </cell>
          <cell r="AC362">
            <v>5461.0120314462592</v>
          </cell>
          <cell r="AD362">
            <v>5437.3937549034208</v>
          </cell>
          <cell r="AE362">
            <v>5404.2297670628977</v>
          </cell>
          <cell r="AF362">
            <v>5348.4051161154739</v>
          </cell>
          <cell r="AG362">
            <v>5336.7584384137954</v>
          </cell>
          <cell r="AH362">
            <v>5329.2299781512902</v>
          </cell>
          <cell r="AI362">
            <v>5322.582580028693</v>
          </cell>
          <cell r="AJ362">
            <v>5312.4419401097775</v>
          </cell>
          <cell r="AK362">
            <v>5299.6319980636126</v>
          </cell>
          <cell r="AL362">
            <v>5299.2253774402661</v>
          </cell>
          <cell r="AM362">
            <v>5314.9287179600815</v>
          </cell>
          <cell r="AN362">
            <v>5355.5698237923234</v>
          </cell>
          <cell r="AO362">
            <v>4484.5158111958499</v>
          </cell>
          <cell r="AP362">
            <v>4464.2661305144993</v>
          </cell>
          <cell r="AQ362">
            <v>4435.7981569132198</v>
          </cell>
          <cell r="AR362">
            <v>4384.5188775607585</v>
          </cell>
          <cell r="AS362">
            <v>4378.5346246676736</v>
          </cell>
          <cell r="AT362">
            <v>4376.3412184254521</v>
          </cell>
          <cell r="AU362">
            <v>4377.0376018983661</v>
          </cell>
          <cell r="AV362">
            <v>4375.3998178766542</v>
          </cell>
          <cell r="AW362">
            <v>4371.4139572172407</v>
          </cell>
          <cell r="AX362">
            <v>4374.7022791717645</v>
          </cell>
          <cell r="AY362">
            <v>4392.5250248066814</v>
          </cell>
          <cell r="AZ362">
            <v>4426.4753323078503</v>
          </cell>
          <cell r="BA362">
            <v>3780.925315903396</v>
          </cell>
          <cell r="BB362">
            <v>3771.2235140931634</v>
          </cell>
          <cell r="BC362">
            <v>3751.4198486736464</v>
          </cell>
          <cell r="BD362">
            <v>3712.1586928810675</v>
          </cell>
          <cell r="BE362">
            <v>3711.4376959365718</v>
          </cell>
          <cell r="BF362">
            <v>3712.7143461723531</v>
          </cell>
          <cell r="BG362">
            <v>3715.8349514569518</v>
          </cell>
          <cell r="BH362">
            <v>3716.3230200382509</v>
          </cell>
          <cell r="BI362">
            <v>3712.9654546973334</v>
          </cell>
          <cell r="BJ362">
            <v>3719.6243345109283</v>
          </cell>
          <cell r="BK362">
            <v>3732.3275862808969</v>
          </cell>
          <cell r="BL362">
            <v>3765.7260706325533</v>
          </cell>
        </row>
        <row r="363">
          <cell r="B363">
            <v>5</v>
          </cell>
          <cell r="C363" t="str">
            <v>GEOI-PDNP</v>
          </cell>
          <cell r="E363">
            <v>0</v>
          </cell>
          <cell r="F363">
            <v>0</v>
          </cell>
          <cell r="G363">
            <v>0</v>
          </cell>
          <cell r="H363">
            <v>0</v>
          </cell>
          <cell r="I363">
            <v>0</v>
          </cell>
          <cell r="J363">
            <v>0</v>
          </cell>
          <cell r="K363">
            <v>0</v>
          </cell>
          <cell r="L363">
            <v>228.08774049628565</v>
          </cell>
          <cell r="M363">
            <v>361.91147939313885</v>
          </cell>
          <cell r="N363">
            <v>470.92950029477822</v>
          </cell>
          <cell r="O363">
            <v>444.77606907461001</v>
          </cell>
          <cell r="P363">
            <v>570.57488222350298</v>
          </cell>
          <cell r="Q363">
            <v>533.40692262300342</v>
          </cell>
          <cell r="R363">
            <v>528.69227691694846</v>
          </cell>
          <cell r="S363">
            <v>657.65638313485374</v>
          </cell>
          <cell r="T363">
            <v>626.0252652299921</v>
          </cell>
          <cell r="U363">
            <v>894.40412111100397</v>
          </cell>
          <cell r="V363">
            <v>957.40507888788829</v>
          </cell>
          <cell r="W363">
            <v>936.86071844594539</v>
          </cell>
          <cell r="X363">
            <v>901.4250550868901</v>
          </cell>
          <cell r="Y363">
            <v>854.57860230217841</v>
          </cell>
          <cell r="Z363">
            <v>846.82800024038795</v>
          </cell>
          <cell r="AA363">
            <v>905.52532009458923</v>
          </cell>
          <cell r="AB363">
            <v>890.95838221456097</v>
          </cell>
          <cell r="AC363">
            <v>973.63937765318565</v>
          </cell>
          <cell r="AD363">
            <v>969.01466411412753</v>
          </cell>
          <cell r="AE363">
            <v>962.73440800869082</v>
          </cell>
          <cell r="AF363">
            <v>953.06965212114369</v>
          </cell>
          <cell r="AG363">
            <v>954.69654286863067</v>
          </cell>
          <cell r="AH363">
            <v>945.57219385767269</v>
          </cell>
          <cell r="AI363">
            <v>935.08836964746195</v>
          </cell>
          <cell r="AJ363">
            <v>921.71579420689886</v>
          </cell>
          <cell r="AK363">
            <v>924.04927387783152</v>
          </cell>
          <cell r="AL363">
            <v>930.02587337033765</v>
          </cell>
          <cell r="AM363">
            <v>933.0318171405703</v>
          </cell>
          <cell r="AN363">
            <v>940.32619210657936</v>
          </cell>
          <cell r="AO363">
            <v>1044.7218604043073</v>
          </cell>
          <cell r="AP363">
            <v>1043.8723379621229</v>
          </cell>
          <cell r="AQ363">
            <v>1034.8642492244685</v>
          </cell>
          <cell r="AR363">
            <v>1024.5638177343251</v>
          </cell>
          <cell r="AS363">
            <v>1031.7744996374597</v>
          </cell>
          <cell r="AT363">
            <v>1034.4669934931464</v>
          </cell>
          <cell r="AU363">
            <v>1038.1646005234486</v>
          </cell>
          <cell r="AV363">
            <v>1078.2086279493776</v>
          </cell>
          <cell r="AW363">
            <v>1078.9291939121617</v>
          </cell>
          <cell r="AX363">
            <v>1081.0200992750802</v>
          </cell>
          <cell r="AY363">
            <v>1084.8976027188944</v>
          </cell>
          <cell r="AZ363">
            <v>1094.9150936754072</v>
          </cell>
          <cell r="BA363">
            <v>1167.4910771947407</v>
          </cell>
          <cell r="BB363">
            <v>1166.0809849883985</v>
          </cell>
          <cell r="BC363">
            <v>1163.4302078598218</v>
          </cell>
          <cell r="BD363">
            <v>1154.9616628243546</v>
          </cell>
          <cell r="BE363">
            <v>1160.5482149849363</v>
          </cell>
          <cell r="BF363">
            <v>1161.3082503618523</v>
          </cell>
          <cell r="BG363">
            <v>1162.4394225730227</v>
          </cell>
          <cell r="BH363">
            <v>1162.9333867192597</v>
          </cell>
          <cell r="BI363">
            <v>1162.2674437621886</v>
          </cell>
          <cell r="BJ363">
            <v>1166.1004401623695</v>
          </cell>
          <cell r="BK363">
            <v>1169.9100160306825</v>
          </cell>
          <cell r="BL363">
            <v>1177.0443641306138</v>
          </cell>
        </row>
        <row r="364">
          <cell r="B364">
            <v>6</v>
          </cell>
          <cell r="C364" t="str">
            <v>GEOI-PUD</v>
          </cell>
          <cell r="E364">
            <v>0</v>
          </cell>
          <cell r="F364">
            <v>0</v>
          </cell>
          <cell r="G364">
            <v>0</v>
          </cell>
          <cell r="H364">
            <v>0</v>
          </cell>
          <cell r="I364">
            <v>0</v>
          </cell>
          <cell r="J364">
            <v>0</v>
          </cell>
          <cell r="K364">
            <v>0</v>
          </cell>
          <cell r="L364">
            <v>655.20859243114512</v>
          </cell>
          <cell r="M364">
            <v>1040.2769047982051</v>
          </cell>
          <cell r="N364">
            <v>1649.9339587498698</v>
          </cell>
          <cell r="O364">
            <v>1682.999304823378</v>
          </cell>
          <cell r="P364">
            <v>2584.8839546780632</v>
          </cell>
          <cell r="Q364">
            <v>3006.555850419767</v>
          </cell>
          <cell r="R364">
            <v>2650.7521310655225</v>
          </cell>
          <cell r="S364">
            <v>2412.7288447626847</v>
          </cell>
          <cell r="T364">
            <v>3084.701518367217</v>
          </cell>
          <cell r="U364">
            <v>2755.092284321659</v>
          </cell>
          <cell r="V364">
            <v>2606.0475433463025</v>
          </cell>
          <cell r="W364">
            <v>2440.9459430643046</v>
          </cell>
          <cell r="X364">
            <v>3107.8115626155991</v>
          </cell>
          <cell r="Y364">
            <v>2877.1767347686118</v>
          </cell>
          <cell r="Z364">
            <v>2724.4217889175388</v>
          </cell>
          <cell r="AA364">
            <v>2530.9037645892631</v>
          </cell>
          <cell r="AB364">
            <v>2489.6111317031709</v>
          </cell>
          <cell r="AC364">
            <v>2496.2695705473029</v>
          </cell>
          <cell r="AD364">
            <v>2491.0699681997166</v>
          </cell>
          <cell r="AE364">
            <v>2476.1998851512071</v>
          </cell>
          <cell r="AF364">
            <v>2444.9579455101843</v>
          </cell>
          <cell r="AG364">
            <v>2407.1790606436248</v>
          </cell>
          <cell r="AH364">
            <v>2415.2958886731767</v>
          </cell>
          <cell r="AI364">
            <v>2432.1800349261166</v>
          </cell>
          <cell r="AJ364">
            <v>2433.9767522846705</v>
          </cell>
          <cell r="AK364">
            <v>2436.026609547047</v>
          </cell>
          <cell r="AL364">
            <v>2440.1031963345818</v>
          </cell>
          <cell r="AM364">
            <v>2457.0215818646038</v>
          </cell>
          <cell r="AN364">
            <v>2491.5354916986685</v>
          </cell>
          <cell r="AO364">
            <v>1863.3434588507669</v>
          </cell>
          <cell r="AP364">
            <v>1864.9642534946561</v>
          </cell>
          <cell r="AQ364">
            <v>1858.6882114604639</v>
          </cell>
          <cell r="AR364">
            <v>1837.979095613126</v>
          </cell>
          <cell r="AS364">
            <v>1842.5857453872825</v>
          </cell>
          <cell r="AT364">
            <v>1846.3272357141605</v>
          </cell>
          <cell r="AU364">
            <v>1854.1586719910015</v>
          </cell>
          <cell r="AV364">
            <v>1858.052537112027</v>
          </cell>
          <cell r="AW364">
            <v>1860.4211930184317</v>
          </cell>
          <cell r="AX364">
            <v>1866.9817888723962</v>
          </cell>
          <cell r="AY364">
            <v>1879.8732665164989</v>
          </cell>
          <cell r="AZ364">
            <v>1905.1959398535867</v>
          </cell>
          <cell r="BA364">
            <v>1430.876025809288</v>
          </cell>
          <cell r="BB364">
            <v>1429.1556532970537</v>
          </cell>
          <cell r="BC364">
            <v>1424.0061563162274</v>
          </cell>
          <cell r="BD364">
            <v>1408.4689416427475</v>
          </cell>
          <cell r="BE364">
            <v>1410.7011341130149</v>
          </cell>
          <cell r="BF364">
            <v>1414.8212169911367</v>
          </cell>
          <cell r="BG364">
            <v>1418.7593398749266</v>
          </cell>
          <cell r="BH364">
            <v>1421.4056151646496</v>
          </cell>
          <cell r="BI364">
            <v>1422.5185130883597</v>
          </cell>
          <cell r="BJ364">
            <v>1427.6254827796638</v>
          </cell>
          <cell r="BK364">
            <v>1436.6111502934327</v>
          </cell>
          <cell r="BL364">
            <v>1454.1095294126171</v>
          </cell>
        </row>
        <row r="365">
          <cell r="B365">
            <v>7</v>
          </cell>
          <cell r="C365" t="str">
            <v>CH4-PDP</v>
          </cell>
          <cell r="E365">
            <v>0</v>
          </cell>
          <cell r="F365">
            <v>0</v>
          </cell>
          <cell r="G365">
            <v>0</v>
          </cell>
          <cell r="H365">
            <v>0</v>
          </cell>
          <cell r="I365">
            <v>0</v>
          </cell>
          <cell r="J365">
            <v>0</v>
          </cell>
          <cell r="K365">
            <v>3536.8587425492901</v>
          </cell>
          <cell r="L365">
            <v>3292.7385469734863</v>
          </cell>
          <cell r="M365">
            <v>3139.9847496420048</v>
          </cell>
          <cell r="N365">
            <v>3058.5936725282395</v>
          </cell>
          <cell r="O365">
            <v>2976.6130515404307</v>
          </cell>
          <cell r="P365">
            <v>2894.2113888337576</v>
          </cell>
          <cell r="Q365">
            <v>2821.3554038555803</v>
          </cell>
          <cell r="R365">
            <v>2739.5822919984166</v>
          </cell>
          <cell r="S365">
            <v>2654.7255336874459</v>
          </cell>
          <cell r="T365">
            <v>2579.2577667109599</v>
          </cell>
          <cell r="U365">
            <v>2499.3638269257581</v>
          </cell>
          <cell r="V365">
            <v>2418.9516156420455</v>
          </cell>
          <cell r="W365">
            <v>2341.0109072008622</v>
          </cell>
          <cell r="X365">
            <v>2266.9032558284898</v>
          </cell>
          <cell r="Y365">
            <v>2193.4452007882974</v>
          </cell>
          <cell r="Z365">
            <v>2124.2935343794957</v>
          </cell>
          <cell r="AA365">
            <v>2061.330378803209</v>
          </cell>
          <cell r="AB365">
            <v>1994.5491426117046</v>
          </cell>
          <cell r="AC365">
            <v>1929.0420848097056</v>
          </cell>
          <cell r="AD365">
            <v>1875.0579356592868</v>
          </cell>
          <cell r="AE365">
            <v>1816.9199702603596</v>
          </cell>
          <cell r="AF365">
            <v>1770.2721309958388</v>
          </cell>
          <cell r="AG365">
            <v>1733.9703473441737</v>
          </cell>
          <cell r="AH365">
            <v>1694.2212017236957</v>
          </cell>
          <cell r="AI365">
            <v>1657.9402131408444</v>
          </cell>
          <cell r="AJ365">
            <v>1621.9468712860933</v>
          </cell>
          <cell r="AK365">
            <v>1603.0341585171368</v>
          </cell>
          <cell r="AL365">
            <v>1584.9140631157834</v>
          </cell>
          <cell r="AM365">
            <v>1564.0410065919359</v>
          </cell>
          <cell r="AN365">
            <v>1548.391093374925</v>
          </cell>
          <cell r="AO365">
            <v>1537.6077103429761</v>
          </cell>
          <cell r="AP365">
            <v>1517.3940304795578</v>
          </cell>
          <cell r="AQ365">
            <v>1497.2670961567615</v>
          </cell>
          <cell r="AR365">
            <v>1485.4802391663472</v>
          </cell>
          <cell r="AS365">
            <v>1467.0786538647733</v>
          </cell>
          <cell r="AT365">
            <v>1457.4679850018867</v>
          </cell>
          <cell r="AU365">
            <v>1436.1636834260873</v>
          </cell>
          <cell r="AV365">
            <v>1419.1995976268788</v>
          </cell>
          <cell r="AW365">
            <v>1410.3494354103802</v>
          </cell>
          <cell r="AX365">
            <v>1393.2900691156515</v>
          </cell>
          <cell r="AY365">
            <v>1385.722224323428</v>
          </cell>
          <cell r="AZ365">
            <v>1369.8477615486652</v>
          </cell>
          <cell r="BA365">
            <v>1361.5534760876747</v>
          </cell>
          <cell r="BB365">
            <v>1344.4472446815148</v>
          </cell>
          <cell r="BC365">
            <v>1331.5401414696164</v>
          </cell>
          <cell r="BD365">
            <v>1313.0865958078289</v>
          </cell>
          <cell r="BE365">
            <v>1304.8618478393873</v>
          </cell>
          <cell r="BF365">
            <v>1288.041562733147</v>
          </cell>
          <cell r="BG365">
            <v>1279.614956931501</v>
          </cell>
          <cell r="BH365">
            <v>1263.3006005920352</v>
          </cell>
          <cell r="BI365">
            <v>1254.8401563454063</v>
          </cell>
          <cell r="BJ365">
            <v>1238.3608739300091</v>
          </cell>
          <cell r="BK365">
            <v>1231.0185830606142</v>
          </cell>
          <cell r="BL365">
            <v>1223.8190542989068</v>
          </cell>
        </row>
        <row r="366">
          <cell r="B366">
            <v>8</v>
          </cell>
          <cell r="C366" t="str">
            <v>CH4-PDNP</v>
          </cell>
          <cell r="E366">
            <v>0</v>
          </cell>
          <cell r="F366">
            <v>0</v>
          </cell>
          <cell r="G366">
            <v>0</v>
          </cell>
          <cell r="H366">
            <v>0</v>
          </cell>
          <cell r="I366">
            <v>0</v>
          </cell>
          <cell r="J366">
            <v>0</v>
          </cell>
          <cell r="K366">
            <v>1341.8392313207823</v>
          </cell>
          <cell r="L366">
            <v>1144.6126263011483</v>
          </cell>
          <cell r="M366">
            <v>983.63286364801525</v>
          </cell>
          <cell r="N366">
            <v>840.39314679757672</v>
          </cell>
          <cell r="O366">
            <v>715.98058881994427</v>
          </cell>
          <cell r="P366">
            <v>632.69292707609088</v>
          </cell>
          <cell r="Q366">
            <v>589.62934746543783</v>
          </cell>
          <cell r="R366">
            <v>574.62468129606953</v>
          </cell>
          <cell r="S366">
            <v>545.92100761372319</v>
          </cell>
          <cell r="T366">
            <v>529.50927735071878</v>
          </cell>
          <cell r="U366">
            <v>503.67646245533075</v>
          </cell>
          <cell r="V366">
            <v>487.13037867686143</v>
          </cell>
          <cell r="W366">
            <v>466.13708349928129</v>
          </cell>
          <cell r="X366">
            <v>448.97323183169652</v>
          </cell>
          <cell r="Y366">
            <v>431.74174920449565</v>
          </cell>
          <cell r="Z366">
            <v>414.78440264054416</v>
          </cell>
          <cell r="AA366">
            <v>402.86579422269892</v>
          </cell>
          <cell r="AB366">
            <v>386.35923765252755</v>
          </cell>
          <cell r="AC366">
            <v>368.97504629174767</v>
          </cell>
          <cell r="AD366">
            <v>360.24659731620932</v>
          </cell>
          <cell r="AE366">
            <v>342.60203453648535</v>
          </cell>
          <cell r="AF366">
            <v>333.51253426856772</v>
          </cell>
          <cell r="AG366">
            <v>312.68703537029711</v>
          </cell>
          <cell r="AH366">
            <v>304.23877595587135</v>
          </cell>
          <cell r="AI366">
            <v>287.25157321420221</v>
          </cell>
          <cell r="AJ366">
            <v>278.86405462984112</v>
          </cell>
          <cell r="AK366">
            <v>270.31597005876887</v>
          </cell>
          <cell r="AL366">
            <v>262.11005346890414</v>
          </cell>
          <cell r="AM366">
            <v>245.39997877203845</v>
          </cell>
          <cell r="AN366">
            <v>242.48869439061195</v>
          </cell>
          <cell r="AO366">
            <v>219.39025431292376</v>
          </cell>
          <cell r="AP366">
            <v>219.69744329704193</v>
          </cell>
          <cell r="AQ366">
            <v>219.59190609867147</v>
          </cell>
          <cell r="AR366">
            <v>219.58851199641509</v>
          </cell>
          <cell r="AS366">
            <v>212.06346918387834</v>
          </cell>
          <cell r="AT366">
            <v>212.49549665645097</v>
          </cell>
          <cell r="AU366">
            <v>212.94726271104821</v>
          </cell>
          <cell r="AV366">
            <v>213.4911961207379</v>
          </cell>
          <cell r="AW366">
            <v>214.04331886698068</v>
          </cell>
          <cell r="AX366">
            <v>206.44428622646316</v>
          </cell>
          <cell r="AY366">
            <v>206.6317969397183</v>
          </cell>
          <cell r="AZ366">
            <v>207.2914197905431</v>
          </cell>
          <cell r="BA366">
            <v>205.93890550193055</v>
          </cell>
          <cell r="BB366">
            <v>206.12570009730467</v>
          </cell>
          <cell r="BC366">
            <v>198.12122589966032</v>
          </cell>
          <cell r="BD366">
            <v>198.17574770708006</v>
          </cell>
          <cell r="BE366">
            <v>198.52080402212934</v>
          </cell>
          <cell r="BF366">
            <v>198.79141042010852</v>
          </cell>
          <cell r="BG366">
            <v>198.71843719743785</v>
          </cell>
          <cell r="BH366">
            <v>199.0793390334963</v>
          </cell>
          <cell r="BI366">
            <v>191.2595303194494</v>
          </cell>
          <cell r="BJ366">
            <v>191.54124194001875</v>
          </cell>
          <cell r="BK366">
            <v>191.90748175123849</v>
          </cell>
          <cell r="BL366">
            <v>192.51625016213055</v>
          </cell>
        </row>
        <row r="367">
          <cell r="B367">
            <v>9</v>
          </cell>
          <cell r="C367" t="str">
            <v>Utica_BOG</v>
          </cell>
          <cell r="E367">
            <v>0</v>
          </cell>
          <cell r="F367">
            <v>0</v>
          </cell>
          <cell r="G367">
            <v>0</v>
          </cell>
          <cell r="H367">
            <v>0</v>
          </cell>
          <cell r="I367">
            <v>0</v>
          </cell>
          <cell r="J367">
            <v>0</v>
          </cell>
          <cell r="K367">
            <v>0</v>
          </cell>
          <cell r="L367">
            <v>0</v>
          </cell>
          <cell r="M367">
            <v>0</v>
          </cell>
          <cell r="N367">
            <v>0</v>
          </cell>
          <cell r="O367">
            <v>0</v>
          </cell>
          <cell r="P367">
            <v>0</v>
          </cell>
          <cell r="Q367">
            <v>0</v>
          </cell>
          <cell r="R367">
            <v>840.47446030595631</v>
          </cell>
          <cell r="S367">
            <v>1529.4503742563957</v>
          </cell>
          <cell r="T367">
            <v>1272.4428557472897</v>
          </cell>
          <cell r="U367">
            <v>1931.0695264528508</v>
          </cell>
          <cell r="V367">
            <v>2482.4053637102093</v>
          </cell>
          <cell r="W367">
            <v>2957.3059427773524</v>
          </cell>
          <cell r="X367">
            <v>3374.3578978983041</v>
          </cell>
          <cell r="Y367">
            <v>3747.7598400766142</v>
          </cell>
          <cell r="Z367">
            <v>4087.2438799977881</v>
          </cell>
          <cell r="AA367">
            <v>4399.3565998195609</v>
          </cell>
          <cell r="AB367">
            <v>4690.2559294358234</v>
          </cell>
          <cell r="AC367">
            <v>4951.625570243491</v>
          </cell>
          <cell r="AD367">
            <v>5192.0924559741288</v>
          </cell>
          <cell r="AE367">
            <v>5414.8663536774293</v>
          </cell>
          <cell r="AF367">
            <v>5620.9056359536044</v>
          </cell>
          <cell r="AG367">
            <v>5819.9929049140965</v>
          </cell>
          <cell r="AH367">
            <v>6008.0146966167367</v>
          </cell>
          <cell r="AI367">
            <v>6185.1641081894923</v>
          </cell>
          <cell r="AJ367">
            <v>6352.9254189520943</v>
          </cell>
          <cell r="AK367">
            <v>6514.5352803646356</v>
          </cell>
          <cell r="AL367">
            <v>6673.3182755312018</v>
          </cell>
          <cell r="AM367">
            <v>6829.4952362043123</v>
          </cell>
          <cell r="AN367">
            <v>6984.4493014940153</v>
          </cell>
          <cell r="AO367">
            <v>7118.8072331272597</v>
          </cell>
          <cell r="AP367">
            <v>7243.828176282047</v>
          </cell>
          <cell r="AQ367">
            <v>7362.4596806670379</v>
          </cell>
          <cell r="AR367">
            <v>7473.4432227243578</v>
          </cell>
          <cell r="AS367">
            <v>7589.9121805014383</v>
          </cell>
          <cell r="AT367">
            <v>7704.3230930644859</v>
          </cell>
          <cell r="AU367">
            <v>7816.1067924791096</v>
          </cell>
          <cell r="AV367">
            <v>7926.3321560401255</v>
          </cell>
          <cell r="AW367">
            <v>8033.3847860976048</v>
          </cell>
          <cell r="AX367">
            <v>8138.5686702524181</v>
          </cell>
          <cell r="AY367">
            <v>9041.2024295295996</v>
          </cell>
          <cell r="AZ367">
            <v>9003.8114946050682</v>
          </cell>
          <cell r="BA367">
            <v>9003.0026001681126</v>
          </cell>
          <cell r="BB367">
            <v>9021.8348083201199</v>
          </cell>
          <cell r="BC367">
            <v>9052.9836066521129</v>
          </cell>
          <cell r="BD367">
            <v>9089.3535645826505</v>
          </cell>
          <cell r="BE367">
            <v>9141.0108007530271</v>
          </cell>
          <cell r="BF367">
            <v>9197.0771615073809</v>
          </cell>
          <cell r="BG367">
            <v>9256.1000813433693</v>
          </cell>
          <cell r="BH367">
            <v>9317.1439419375165</v>
          </cell>
          <cell r="BI367">
            <v>9378.3821138833464</v>
          </cell>
          <cell r="BJ367">
            <v>9442.8056123017013</v>
          </cell>
          <cell r="BK367">
            <v>9510.1396655540084</v>
          </cell>
          <cell r="BL367">
            <v>9582.0830531012234</v>
          </cell>
        </row>
        <row r="368">
          <cell r="B368">
            <v>10</v>
          </cell>
          <cell r="C368" t="str">
            <v>Utica_BONCL</v>
          </cell>
          <cell r="E368">
            <v>0</v>
          </cell>
          <cell r="F368">
            <v>0</v>
          </cell>
          <cell r="G368">
            <v>0</v>
          </cell>
          <cell r="H368">
            <v>0</v>
          </cell>
          <cell r="I368">
            <v>0</v>
          </cell>
          <cell r="J368">
            <v>0</v>
          </cell>
          <cell r="K368">
            <v>0</v>
          </cell>
          <cell r="L368">
            <v>0</v>
          </cell>
          <cell r="M368">
            <v>0</v>
          </cell>
          <cell r="N368">
            <v>0</v>
          </cell>
          <cell r="O368">
            <v>838.78780058822736</v>
          </cell>
          <cell r="P368">
            <v>1531.6353348952166</v>
          </cell>
          <cell r="Q368">
            <v>1279.0362451379642</v>
          </cell>
          <cell r="R368">
            <v>1945.7190464124199</v>
          </cell>
          <cell r="S368">
            <v>2504.8923873585964</v>
          </cell>
          <cell r="T368">
            <v>2986.8501981759146</v>
          </cell>
          <cell r="U368">
            <v>3412.2016845824819</v>
          </cell>
          <cell r="V368">
            <v>3793.2126849161941</v>
          </cell>
          <cell r="W368">
            <v>4136.5214719067708</v>
          </cell>
          <cell r="X368">
            <v>4448.1348306296377</v>
          </cell>
          <cell r="Y368">
            <v>4735.3245965121632</v>
          </cell>
          <cell r="Z368">
            <v>5003.0867662221262</v>
          </cell>
          <cell r="AA368">
            <v>5254.5760873930594</v>
          </cell>
          <cell r="AB368">
            <v>5493.777710272444</v>
          </cell>
          <cell r="AC368">
            <v>5708.7074153249005</v>
          </cell>
          <cell r="AD368">
            <v>5907.9830001039854</v>
          </cell>
          <cell r="AE368">
            <v>6094.0487148702277</v>
          </cell>
          <cell r="AF368">
            <v>6267.034575298544</v>
          </cell>
          <cell r="AG368">
            <v>6437.0548218267513</v>
          </cell>
          <cell r="AH368">
            <v>6598.8245650927101</v>
          </cell>
          <cell r="AI368">
            <v>6752.0583203817114</v>
          </cell>
          <cell r="AJ368">
            <v>6897.9802517190847</v>
          </cell>
          <cell r="AK368">
            <v>7039.7610373693806</v>
          </cell>
          <cell r="AL368">
            <v>7180.6727132965152</v>
          </cell>
          <cell r="AM368">
            <v>7320.6627269053679</v>
          </cell>
          <cell r="AN368">
            <v>7460.9719703303126</v>
          </cell>
          <cell r="AO368">
            <v>7580.7448511963648</v>
          </cell>
          <cell r="AP368">
            <v>7691.9498014993478</v>
          </cell>
          <cell r="AQ368">
            <v>7797.6181631166164</v>
          </cell>
          <cell r="AR368">
            <v>7896.3179663812944</v>
          </cell>
          <cell r="AS368">
            <v>8001.8284889432343</v>
          </cell>
          <cell r="AT368">
            <v>8106.0564033567789</v>
          </cell>
          <cell r="AU368">
            <v>8208.3195898806025</v>
          </cell>
          <cell r="AV368">
            <v>9113.1964334274671</v>
          </cell>
          <cell r="AW368">
            <v>9065.9834552531302</v>
          </cell>
          <cell r="AX368">
            <v>9063.6497252443678</v>
          </cell>
          <cell r="AY368">
            <v>9089.2764735036526</v>
          </cell>
          <cell r="AZ368">
            <v>9134.140762011657</v>
          </cell>
          <cell r="BA368">
            <v>9181.8300859775773</v>
          </cell>
          <cell r="BB368">
            <v>9230.8771320545147</v>
          </cell>
          <cell r="BC368">
            <v>9281.4846418213874</v>
          </cell>
          <cell r="BD368">
            <v>9330.5157979338201</v>
          </cell>
          <cell r="BE368">
            <v>9390.7158592911746</v>
          </cell>
          <cell r="BF368">
            <v>9452.3807359697366</v>
          </cell>
          <cell r="BG368">
            <v>9514.9509767895597</v>
          </cell>
          <cell r="BH368">
            <v>9578.0832592328698</v>
          </cell>
          <cell r="BI368">
            <v>9640.3214649053934</v>
          </cell>
          <cell r="BJ368">
            <v>9705.0384220578544</v>
          </cell>
          <cell r="BK368">
            <v>9772.1617891173701</v>
          </cell>
          <cell r="BL368">
            <v>9843.5898228940114</v>
          </cell>
        </row>
        <row r="369">
          <cell r="B369">
            <v>11</v>
          </cell>
          <cell r="C369" t="str">
            <v>Utica_BOR</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732.63633253919807</v>
          </cell>
          <cell r="AH369">
            <v>1329.7384926374204</v>
          </cell>
          <cell r="AI369">
            <v>1833.7900281536477</v>
          </cell>
          <cell r="AJ369">
            <v>2269.8951275327499</v>
          </cell>
          <cell r="AK369">
            <v>2655.0257668564345</v>
          </cell>
          <cell r="AL369">
            <v>3001.5158938093568</v>
          </cell>
          <cell r="AM369">
            <v>3317.3908377927901</v>
          </cell>
          <cell r="AN369">
            <v>3609.0984049649492</v>
          </cell>
          <cell r="AO369">
            <v>3870.5216187878978</v>
          </cell>
          <cell r="AP369">
            <v>4109.9663888711102</v>
          </cell>
          <cell r="AQ369">
            <v>4331.378189047773</v>
          </cell>
          <cell r="AR369">
            <v>4535.9106922344945</v>
          </cell>
          <cell r="AS369">
            <v>4733.1866399095015</v>
          </cell>
          <cell r="AT369">
            <v>4920.1881936109085</v>
          </cell>
          <cell r="AU369">
            <v>5097.6910862233153</v>
          </cell>
          <cell r="AV369">
            <v>5267.3277323861967</v>
          </cell>
          <cell r="AW369">
            <v>5428.8188231252016</v>
          </cell>
          <cell r="AX369">
            <v>5583.6836832891759</v>
          </cell>
          <cell r="AY369">
            <v>6447.0234678174465</v>
          </cell>
          <cell r="AZ369">
            <v>7178.3370531976398</v>
          </cell>
          <cell r="BA369">
            <v>7810.5612415739724</v>
          </cell>
          <cell r="BB369">
            <v>8368.5041671025992</v>
          </cell>
          <cell r="BC369">
            <v>8869.3635808301442</v>
          </cell>
          <cell r="BD369">
            <v>9321.9044774427985</v>
          </cell>
          <cell r="BE369">
            <v>9747.5547026572003</v>
          </cell>
          <cell r="BF369">
            <v>10143.51384995332</v>
          </cell>
          <cell r="BG369">
            <v>10514.123820771634</v>
          </cell>
          <cell r="BH369">
            <v>10862.862729642133</v>
          </cell>
          <cell r="BI369">
            <v>11191.130091014566</v>
          </cell>
          <cell r="BJ369">
            <v>11505.30364150575</v>
          </cell>
          <cell r="BK369">
            <v>11807.511819545287</v>
          </cell>
          <cell r="BL369">
            <v>12101.924027537225</v>
          </cell>
        </row>
        <row r="370">
          <cell r="B370">
            <v>12</v>
          </cell>
          <cell r="C370" t="str">
            <v>Utica_TG</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1302.8945527766796</v>
          </cell>
          <cell r="U370">
            <v>1020.3453658780993</v>
          </cell>
          <cell r="V370">
            <v>842.66799319758468</v>
          </cell>
          <cell r="W370">
            <v>719.44990341763275</v>
          </cell>
          <cell r="X370">
            <v>1934.1024418842694</v>
          </cell>
          <cell r="Y370">
            <v>2881.7484365419004</v>
          </cell>
          <cell r="Z370">
            <v>3670.9479321417066</v>
          </cell>
          <cell r="AA370">
            <v>4369.5996618168392</v>
          </cell>
          <cell r="AB370">
            <v>5019.2859914093415</v>
          </cell>
          <cell r="AC370">
            <v>5578.5698752225098</v>
          </cell>
          <cell r="AD370">
            <v>6042.8563504676067</v>
          </cell>
          <cell r="AE370">
            <v>6445.2066454111819</v>
          </cell>
          <cell r="AF370">
            <v>6769.4477170828613</v>
          </cell>
          <cell r="AG370">
            <v>7131.9964321686193</v>
          </cell>
          <cell r="AH370">
            <v>7475.9163966957749</v>
          </cell>
          <cell r="AI370">
            <v>7801.0358402419915</v>
          </cell>
          <cell r="AJ370">
            <v>8098.0647322942659</v>
          </cell>
          <cell r="AK370">
            <v>8372.673147741476</v>
          </cell>
          <cell r="AL370">
            <v>8652.7494118526483</v>
          </cell>
          <cell r="AM370">
            <v>8953.2623988588857</v>
          </cell>
          <cell r="AN370">
            <v>9299.1068982059332</v>
          </cell>
          <cell r="AO370">
            <v>9572.4380805471192</v>
          </cell>
          <cell r="AP370">
            <v>9767.3956238924366</v>
          </cell>
          <cell r="AQ370">
            <v>9924.3679915994526</v>
          </cell>
          <cell r="AR370">
            <v>10004.080028353363</v>
          </cell>
          <cell r="AS370">
            <v>11495.410091319223</v>
          </cell>
          <cell r="AT370">
            <v>12706.876760582902</v>
          </cell>
          <cell r="AU370">
            <v>13744.725920225819</v>
          </cell>
          <cell r="AV370">
            <v>14644.766424031828</v>
          </cell>
          <cell r="AW370">
            <v>15434.98702331094</v>
          </cell>
          <cell r="AX370">
            <v>16182.252091941415</v>
          </cell>
          <cell r="AY370">
            <v>16928.170873085764</v>
          </cell>
          <cell r="AZ370">
            <v>17732.298510664295</v>
          </cell>
          <cell r="BA370">
            <v>21055.276960415104</v>
          </cell>
          <cell r="BB370">
            <v>20974.509278488942</v>
          </cell>
          <cell r="BC370">
            <v>21012.856255988223</v>
          </cell>
          <cell r="BD370">
            <v>20997.945802307604</v>
          </cell>
          <cell r="BE370">
            <v>21277.978395395075</v>
          </cell>
          <cell r="BF370">
            <v>21593.192902084811</v>
          </cell>
          <cell r="BG370">
            <v>21930.38453988891</v>
          </cell>
          <cell r="BH370">
            <v>22254.163471761509</v>
          </cell>
          <cell r="BI370">
            <v>22556.404798855405</v>
          </cell>
          <cell r="BJ370">
            <v>22902.711914957883</v>
          </cell>
          <cell r="BK370">
            <v>23324.299482918741</v>
          </cell>
          <cell r="BL370">
            <v>23877.712003017939</v>
          </cell>
        </row>
        <row r="371">
          <cell r="B371">
            <v>13</v>
          </cell>
          <cell r="C371" t="str">
            <v>Utica_WGS</v>
          </cell>
          <cell r="E371">
            <v>0</v>
          </cell>
          <cell r="F371">
            <v>0</v>
          </cell>
          <cell r="G371">
            <v>0</v>
          </cell>
          <cell r="H371">
            <v>0</v>
          </cell>
          <cell r="I371">
            <v>0</v>
          </cell>
          <cell r="J371">
            <v>0</v>
          </cell>
          <cell r="K371">
            <v>0</v>
          </cell>
          <cell r="L371">
            <v>0</v>
          </cell>
          <cell r="M371">
            <v>0</v>
          </cell>
          <cell r="N371">
            <v>0</v>
          </cell>
          <cell r="O371">
            <v>0</v>
          </cell>
          <cell r="P371">
            <v>0</v>
          </cell>
          <cell r="Q371">
            <v>1213.4819756457987</v>
          </cell>
          <cell r="R371">
            <v>951.8671345621658</v>
          </cell>
          <cell r="S371">
            <v>783.3508550710543</v>
          </cell>
          <cell r="T371">
            <v>666.41809084880606</v>
          </cell>
          <cell r="U371">
            <v>1797.1887960907495</v>
          </cell>
          <cell r="V371">
            <v>2691.2963837193511</v>
          </cell>
          <cell r="W371">
            <v>3435.4415779327551</v>
          </cell>
          <cell r="X371">
            <v>4064.8256250934569</v>
          </cell>
          <cell r="Y371">
            <v>4610.7829772513051</v>
          </cell>
          <cell r="Z371">
            <v>5114.6114542027335</v>
          </cell>
          <cell r="AA371">
            <v>5617.2496863575125</v>
          </cell>
          <cell r="AB371">
            <v>6141.3131897657058</v>
          </cell>
          <cell r="AC371">
            <v>6582.4172575148204</v>
          </cell>
          <cell r="AD371">
            <v>6915.9614205557145</v>
          </cell>
          <cell r="AE371">
            <v>7193.835527662417</v>
          </cell>
          <cell r="AF371">
            <v>7380.1414758805513</v>
          </cell>
          <cell r="AG371">
            <v>7666.1855023767275</v>
          </cell>
          <cell r="AH371">
            <v>7947.9988073188415</v>
          </cell>
          <cell r="AI371">
            <v>8221.6851415306974</v>
          </cell>
          <cell r="AJ371">
            <v>8467.9063465277832</v>
          </cell>
          <cell r="AK371">
            <v>8692.0024430719586</v>
          </cell>
          <cell r="AL371">
            <v>8936.2538933342676</v>
          </cell>
          <cell r="AM371">
            <v>10472.08770729185</v>
          </cell>
          <cell r="AN371">
            <v>11854.858919031543</v>
          </cell>
          <cell r="AO371">
            <v>12965.729598507394</v>
          </cell>
          <cell r="AP371">
            <v>13808.163569091077</v>
          </cell>
          <cell r="AQ371">
            <v>14485.891913239113</v>
          </cell>
          <cell r="AR371">
            <v>14922.203736726999</v>
          </cell>
          <cell r="AS371">
            <v>15573.093986660908</v>
          </cell>
          <cell r="AT371">
            <v>16195.200555571964</v>
          </cell>
          <cell r="AU371">
            <v>16796.686070181077</v>
          </cell>
          <cell r="AV371">
            <v>17343.359480107792</v>
          </cell>
          <cell r="AW371">
            <v>17834.583304442003</v>
          </cell>
          <cell r="AX371">
            <v>18356.190087740048</v>
          </cell>
          <cell r="AY371">
            <v>21469.836997840954</v>
          </cell>
          <cell r="AZ371">
            <v>21711.058448175358</v>
          </cell>
          <cell r="BA371">
            <v>21948.766229401164</v>
          </cell>
          <cell r="BB371">
            <v>22036.110443721296</v>
          </cell>
          <cell r="BC371">
            <v>22071.690372999503</v>
          </cell>
          <cell r="BD371">
            <v>21911.912390198671</v>
          </cell>
          <cell r="BE371">
            <v>22173.792052599005</v>
          </cell>
          <cell r="BF371">
            <v>22466.36513690732</v>
          </cell>
          <cell r="BG371">
            <v>22782.008580474037</v>
          </cell>
          <cell r="BH371">
            <v>23070.260690138708</v>
          </cell>
          <cell r="BI371">
            <v>23324.241770887194</v>
          </cell>
          <cell r="BJ371">
            <v>23648.798864807603</v>
          </cell>
          <cell r="BK371">
            <v>24095.547108762206</v>
          </cell>
          <cell r="BL371">
            <v>24753.343100658545</v>
          </cell>
        </row>
        <row r="372">
          <cell r="B372">
            <v>14</v>
          </cell>
          <cell r="C372" t="str">
            <v>Woodbine_EN</v>
          </cell>
          <cell r="E372">
            <v>0</v>
          </cell>
          <cell r="F372">
            <v>0</v>
          </cell>
          <cell r="G372">
            <v>0</v>
          </cell>
          <cell r="H372">
            <v>0</v>
          </cell>
          <cell r="I372">
            <v>0</v>
          </cell>
          <cell r="J372">
            <v>0</v>
          </cell>
          <cell r="K372">
            <v>0</v>
          </cell>
          <cell r="L372">
            <v>646.90589501436523</v>
          </cell>
          <cell r="M372">
            <v>1216.5420844495279</v>
          </cell>
          <cell r="N372">
            <v>1726.8324982113352</v>
          </cell>
          <cell r="O372">
            <v>2191.6608742960188</v>
          </cell>
          <cell r="P372">
            <v>3277.3759797450148</v>
          </cell>
          <cell r="Q372">
            <v>4250.3308849573277</v>
          </cell>
          <cell r="R372">
            <v>5128.1055262912741</v>
          </cell>
          <cell r="S372">
            <v>5926.9753426454145</v>
          </cell>
          <cell r="T372">
            <v>6657.362836463647</v>
          </cell>
          <cell r="U372">
            <v>7333.8556122933996</v>
          </cell>
          <cell r="V372">
            <v>7963.608004988464</v>
          </cell>
          <cell r="W372">
            <v>8548.7453035307935</v>
          </cell>
          <cell r="X372">
            <v>9093.497231300551</v>
          </cell>
          <cell r="Y372">
            <v>8952.6096632541339</v>
          </cell>
          <cell r="Z372">
            <v>8872.6366421453586</v>
          </cell>
          <cell r="AA372">
            <v>8836.9570812159018</v>
          </cell>
          <cell r="AB372">
            <v>8836.6963253122849</v>
          </cell>
          <cell r="AC372">
            <v>8839.9183600082451</v>
          </cell>
          <cell r="AD372">
            <v>8852.4997450312349</v>
          </cell>
          <cell r="AE372">
            <v>8874.0213664335151</v>
          </cell>
          <cell r="AF372">
            <v>8899.4857373568775</v>
          </cell>
          <cell r="AG372">
            <v>8943.7912257241169</v>
          </cell>
          <cell r="AH372">
            <v>8993.9975008559395</v>
          </cell>
          <cell r="AI372">
            <v>9047.3899142839055</v>
          </cell>
          <cell r="AJ372">
            <v>9103.2862329061118</v>
          </cell>
          <cell r="AK372">
            <v>9164.2580847318786</v>
          </cell>
          <cell r="AL372">
            <v>10510.000662925107</v>
          </cell>
          <cell r="AM372">
            <v>11700.78308510864</v>
          </cell>
          <cell r="AN372">
            <v>12779.502104937008</v>
          </cell>
          <cell r="AO372">
            <v>13732.055929869837</v>
          </cell>
          <cell r="AP372">
            <v>16499.003847429438</v>
          </cell>
          <cell r="AQ372">
            <v>15139.694661909853</v>
          </cell>
          <cell r="AR372">
            <v>15286.632679616194</v>
          </cell>
          <cell r="AS372">
            <v>15473.566448200518</v>
          </cell>
          <cell r="AT372">
            <v>16933.907780188005</v>
          </cell>
          <cell r="AU372">
            <v>16980.845502377197</v>
          </cell>
          <cell r="AV372">
            <v>17072.132902068181</v>
          </cell>
          <cell r="AW372">
            <v>17189.601643867343</v>
          </cell>
          <cell r="AX372">
            <v>17328.398246713441</v>
          </cell>
          <cell r="AY372">
            <v>17487.384134879794</v>
          </cell>
          <cell r="AZ372">
            <v>17666.035612929631</v>
          </cell>
          <cell r="BA372">
            <v>17834.70735950545</v>
          </cell>
          <cell r="BB372">
            <v>17993.574025009188</v>
          </cell>
          <cell r="BC372">
            <v>18147.960882506421</v>
          </cell>
          <cell r="BD372">
            <v>18291.32379238095</v>
          </cell>
          <cell r="BE372">
            <v>18459.872078075154</v>
          </cell>
          <cell r="BF372">
            <v>18629.26285992358</v>
          </cell>
          <cell r="BG372">
            <v>18798.853214245177</v>
          </cell>
          <cell r="BH372">
            <v>18967.453000988775</v>
          </cell>
          <cell r="BI372">
            <v>19132.482503690251</v>
          </cell>
          <cell r="BJ372">
            <v>19302.374377188378</v>
          </cell>
          <cell r="BK372">
            <v>19478.101065379247</v>
          </cell>
          <cell r="BL372">
            <v>19664.983314034558</v>
          </cell>
        </row>
        <row r="373">
          <cell r="B373">
            <v>15</v>
          </cell>
          <cell r="C373" t="str">
            <v>Woodbine_AMI</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653.7463583584763</v>
          </cell>
          <cell r="AA373">
            <v>1223.4402329823622</v>
          </cell>
          <cell r="AB373">
            <v>1730.4249280601359</v>
          </cell>
          <cell r="AC373">
            <v>2183.2570648171036</v>
          </cell>
          <cell r="AD373">
            <v>2592.2554689077624</v>
          </cell>
          <cell r="AE373">
            <v>2964.9570614465538</v>
          </cell>
          <cell r="AF373">
            <v>3951.3363042717665</v>
          </cell>
          <cell r="AG373">
            <v>4831.9548130461098</v>
          </cell>
          <cell r="AH373">
            <v>5626.6257640651202</v>
          </cell>
          <cell r="AI373">
            <v>6350.7311320916433</v>
          </cell>
          <cell r="AJ373">
            <v>7016.1476716151765</v>
          </cell>
          <cell r="AK373">
            <v>7634.4778995733222</v>
          </cell>
          <cell r="AL373">
            <v>7578.7947598084174</v>
          </cell>
          <cell r="AM373">
            <v>7574.7599061270539</v>
          </cell>
          <cell r="AN373">
            <v>7608.4199683304505</v>
          </cell>
          <cell r="AO373">
            <v>7646.7250673265944</v>
          </cell>
          <cell r="AP373">
            <v>7694.522482417844</v>
          </cell>
          <cell r="AQ373">
            <v>7751.1639249810287</v>
          </cell>
          <cell r="AR373">
            <v>9074.4689204974966</v>
          </cell>
          <cell r="AS373">
            <v>10252.474290912138</v>
          </cell>
          <cell r="AT373">
            <v>11312.522580782383</v>
          </cell>
          <cell r="AU373">
            <v>12279.084606431599</v>
          </cell>
          <cell r="AV373">
            <v>13170.792311014529</v>
          </cell>
          <cell r="AW373">
            <v>13997.909106851344</v>
          </cell>
          <cell r="AX373">
            <v>15401.67905718427</v>
          </cell>
          <cell r="AY373">
            <v>16686.254211476469</v>
          </cell>
          <cell r="AZ373">
            <v>17881.557447196825</v>
          </cell>
          <cell r="BA373">
            <v>18978.424454327542</v>
          </cell>
          <cell r="BB373">
            <v>19989.87264596792</v>
          </cell>
          <cell r="BC373">
            <v>20931.958029962134</v>
          </cell>
          <cell r="BD373">
            <v>21805.392429887299</v>
          </cell>
          <cell r="BE373">
            <v>22660.620385626735</v>
          </cell>
          <cell r="BF373">
            <v>25975.318677602132</v>
          </cell>
          <cell r="BG373">
            <v>26436.29015538044</v>
          </cell>
          <cell r="BH373">
            <v>26939.599085902562</v>
          </cell>
          <cell r="BI373">
            <v>27460.358887899703</v>
          </cell>
          <cell r="BJ373">
            <v>27998.642772421827</v>
          </cell>
          <cell r="BK373">
            <v>28549.072926572087</v>
          </cell>
          <cell r="BL373">
            <v>29115.530204010596</v>
          </cell>
        </row>
        <row r="374">
          <cell r="B374">
            <v>16</v>
          </cell>
          <cell r="C374" t="str">
            <v>Wilcox</v>
          </cell>
          <cell r="E374">
            <v>0</v>
          </cell>
          <cell r="F374">
            <v>0</v>
          </cell>
          <cell r="G374">
            <v>0</v>
          </cell>
          <cell r="H374">
            <v>0</v>
          </cell>
          <cell r="I374">
            <v>0</v>
          </cell>
          <cell r="J374">
            <v>0</v>
          </cell>
          <cell r="K374">
            <v>0</v>
          </cell>
          <cell r="L374">
            <v>0</v>
          </cell>
          <cell r="M374">
            <v>0</v>
          </cell>
          <cell r="N374">
            <v>0</v>
          </cell>
          <cell r="O374">
            <v>808.94889731452895</v>
          </cell>
          <cell r="P374">
            <v>1488.5225749952087</v>
          </cell>
          <cell r="Q374">
            <v>2071.4019025996013</v>
          </cell>
          <cell r="R374">
            <v>2574.3029745915082</v>
          </cell>
          <cell r="S374">
            <v>3016.0254964567825</v>
          </cell>
          <cell r="T374">
            <v>3409.8983545918027</v>
          </cell>
          <cell r="U374">
            <v>3771.6852578518856</v>
          </cell>
          <cell r="V374">
            <v>4104.7933326945213</v>
          </cell>
          <cell r="W374">
            <v>4410.7865387320389</v>
          </cell>
          <cell r="X374">
            <v>4689.4751052559604</v>
          </cell>
          <cell r="Y374">
            <v>4947.5791853347437</v>
          </cell>
          <cell r="Z374">
            <v>5195.8614502852615</v>
          </cell>
          <cell r="AA374">
            <v>5444.3666532662428</v>
          </cell>
          <cell r="AB374">
            <v>5698.6136403645787</v>
          </cell>
          <cell r="AC374">
            <v>5919.2138592436295</v>
          </cell>
          <cell r="AD374">
            <v>6104.5325246485081</v>
          </cell>
          <cell r="AE374">
            <v>6270.7217940327373</v>
          </cell>
          <cell r="AF374">
            <v>7225.3169431279985</v>
          </cell>
          <cell r="AG374">
            <v>8058.2909890310148</v>
          </cell>
          <cell r="AH374">
            <v>8785.6344978872567</v>
          </cell>
          <cell r="AI374">
            <v>9433.340957753484</v>
          </cell>
          <cell r="AJ374">
            <v>10012.386575817636</v>
          </cell>
          <cell r="AK374">
            <v>10538.480874713652</v>
          </cell>
          <cell r="AL374">
            <v>11038.983313296843</v>
          </cell>
          <cell r="AM374">
            <v>11529.76206133519</v>
          </cell>
          <cell r="AN374">
            <v>12032.786168883144</v>
          </cell>
          <cell r="AO374">
            <v>12460.845531642937</v>
          </cell>
          <cell r="AP374">
            <v>12817.955972079124</v>
          </cell>
          <cell r="AQ374">
            <v>13134.205165881091</v>
          </cell>
          <cell r="AR374">
            <v>14191.320653212233</v>
          </cell>
          <cell r="AS374">
            <v>15174.547841176089</v>
          </cell>
          <cell r="AT374">
            <v>16050.902135392365</v>
          </cell>
          <cell r="AU374">
            <v>16848.658580390518</v>
          </cell>
          <cell r="AV374">
            <v>17574.642419314878</v>
          </cell>
          <cell r="AW374">
            <v>20658.170146644417</v>
          </cell>
          <cell r="AX374">
            <v>20859.018119079312</v>
          </cell>
          <cell r="AY374">
            <v>21199.461618749436</v>
          </cell>
          <cell r="AZ374">
            <v>21657.255603797439</v>
          </cell>
          <cell r="BA374">
            <v>22070.713193981981</v>
          </cell>
          <cell r="BB374">
            <v>22407.782749155784</v>
          </cell>
          <cell r="BC374">
            <v>22709.150710499303</v>
          </cell>
          <cell r="BD374">
            <v>22926.408613839478</v>
          </cell>
          <cell r="BE374">
            <v>23288.333724965454</v>
          </cell>
          <cell r="BF374">
            <v>23652.432887374551</v>
          </cell>
          <cell r="BG374">
            <v>24016.73379520082</v>
          </cell>
          <cell r="BH374">
            <v>24364.511947135921</v>
          </cell>
          <cell r="BI374">
            <v>24692.070934998632</v>
          </cell>
          <cell r="BJ374">
            <v>25040.910180522893</v>
          </cell>
          <cell r="BK374">
            <v>25429.570991545534</v>
          </cell>
          <cell r="BL374">
            <v>25892.351861794123</v>
          </cell>
        </row>
        <row r="375">
          <cell r="B375">
            <v>17</v>
          </cell>
          <cell r="C375" t="str">
            <v>Mississippian</v>
          </cell>
          <cell r="E375">
            <v>0</v>
          </cell>
          <cell r="F375">
            <v>0</v>
          </cell>
          <cell r="G375">
            <v>0</v>
          </cell>
          <cell r="H375">
            <v>0</v>
          </cell>
          <cell r="I375">
            <v>0</v>
          </cell>
          <cell r="J375">
            <v>0</v>
          </cell>
          <cell r="K375">
            <v>410.18505644252627</v>
          </cell>
          <cell r="L375">
            <v>741.89054454912957</v>
          </cell>
          <cell r="M375">
            <v>1022.0963278464567</v>
          </cell>
          <cell r="N375">
            <v>1265.8202628310114</v>
          </cell>
          <cell r="O375">
            <v>1485.6579611339012</v>
          </cell>
          <cell r="P375">
            <v>1687.5092891860515</v>
          </cell>
          <cell r="Q375">
            <v>1868.7030205328454</v>
          </cell>
          <cell r="R375">
            <v>2029.6229337265274</v>
          </cell>
          <cell r="S375">
            <v>2174.864298190877</v>
          </cell>
          <cell r="T375">
            <v>2731.0806007740971</v>
          </cell>
          <cell r="U375">
            <v>3193.90827030537</v>
          </cell>
          <cell r="V375">
            <v>3592.7211664961269</v>
          </cell>
          <cell r="W375">
            <v>3942.3226707945314</v>
          </cell>
          <cell r="X375">
            <v>4251.6726809809306</v>
          </cell>
          <cell r="Y375">
            <v>4531.1997020880535</v>
          </cell>
          <cell r="Z375">
            <v>4790.7108302103888</v>
          </cell>
          <cell r="AA375">
            <v>5037.9989359188958</v>
          </cell>
          <cell r="AB375">
            <v>5278.847843808252</v>
          </cell>
          <cell r="AC375">
            <v>5489.1392447659764</v>
          </cell>
          <cell r="AD375">
            <v>5673.3367410351602</v>
          </cell>
          <cell r="AE375">
            <v>5840.4969331181019</v>
          </cell>
          <cell r="AF375">
            <v>6403.2372547141185</v>
          </cell>
          <cell r="AG375">
            <v>6892.0622092494523</v>
          </cell>
          <cell r="AH375">
            <v>7318.5073706088751</v>
          </cell>
          <cell r="AI375">
            <v>7697.797074859197</v>
          </cell>
          <cell r="AJ375">
            <v>8038.0355451477226</v>
          </cell>
          <cell r="AK375">
            <v>8349.5897195176112</v>
          </cell>
          <cell r="AL375">
            <v>8646.7975724658081</v>
          </cell>
          <cell r="AM375">
            <v>8936.5994973871784</v>
          </cell>
          <cell r="AN375">
            <v>9228.8455886240117</v>
          </cell>
          <cell r="AO375">
            <v>9475.4059507128422</v>
          </cell>
          <cell r="AP375">
            <v>10925.495138372082</v>
          </cell>
          <cell r="AQ375">
            <v>9631.2846953073076</v>
          </cell>
          <cell r="AR375">
            <v>9876.1580673135359</v>
          </cell>
          <cell r="AS375">
            <v>10114.353314279177</v>
          </cell>
          <cell r="AT375">
            <v>11554.595721866533</v>
          </cell>
          <cell r="AU375">
            <v>11510.440518491805</v>
          </cell>
          <cell r="AV375">
            <v>11537.53050197931</v>
          </cell>
          <cell r="AW375">
            <v>11598.588133341023</v>
          </cell>
          <cell r="AX375">
            <v>11687.345088625521</v>
          </cell>
          <cell r="AY375">
            <v>11801.559228588481</v>
          </cell>
          <cell r="AZ375">
            <v>11945.147317490897</v>
          </cell>
          <cell r="BA375">
            <v>12068.547846707177</v>
          </cell>
          <cell r="BB375">
            <v>12166.444141638001</v>
          </cell>
          <cell r="BC375">
            <v>12252.950715703995</v>
          </cell>
          <cell r="BD375">
            <v>12314.105531808938</v>
          </cell>
          <cell r="BE375">
            <v>12422.668423384106</v>
          </cell>
          <cell r="BF375">
            <v>12532.745090925746</v>
          </cell>
          <cell r="BG375">
            <v>12643.667358934697</v>
          </cell>
          <cell r="BH375">
            <v>12750.918955543726</v>
          </cell>
          <cell r="BI375">
            <v>12852.550724718609</v>
          </cell>
          <cell r="BJ375">
            <v>12962.228252289531</v>
          </cell>
          <cell r="BK375">
            <v>13084.692374315222</v>
          </cell>
          <cell r="BL375">
            <v>13226.604170947274</v>
          </cell>
        </row>
        <row r="376">
          <cell r="B376">
            <v>18</v>
          </cell>
          <cell r="C376" t="str">
            <v>LRSP1</v>
          </cell>
          <cell r="E376">
            <v>0</v>
          </cell>
          <cell r="F376">
            <v>0</v>
          </cell>
          <cell r="G376">
            <v>0</v>
          </cell>
          <cell r="H376">
            <v>0</v>
          </cell>
          <cell r="I376">
            <v>0</v>
          </cell>
          <cell r="J376">
            <v>0</v>
          </cell>
          <cell r="K376">
            <v>0</v>
          </cell>
          <cell r="L376">
            <v>1230.4387797785425</v>
          </cell>
          <cell r="M376">
            <v>2241.2865964381926</v>
          </cell>
          <cell r="N376">
            <v>1817.8461972625657</v>
          </cell>
          <cell r="O376">
            <v>1551.9610449179022</v>
          </cell>
          <cell r="P376">
            <v>1400.4299458101721</v>
          </cell>
          <cell r="Q376">
            <v>2568.4837119987001</v>
          </cell>
          <cell r="R376">
            <v>3526.0374757701306</v>
          </cell>
          <cell r="S376">
            <v>4279.9389870321002</v>
          </cell>
          <cell r="T376">
            <v>4941.6985743861442</v>
          </cell>
          <cell r="U376">
            <v>5556.8728835672864</v>
          </cell>
          <cell r="V376">
            <v>6047.2740760593761</v>
          </cell>
          <cell r="W376">
            <v>6545.4160243352881</v>
          </cell>
          <cell r="X376">
            <v>6994.7518607112734</v>
          </cell>
          <cell r="Y376">
            <v>7390.5619996300438</v>
          </cell>
          <cell r="Z376">
            <v>7784.6482010982936</v>
          </cell>
          <cell r="AA376">
            <v>8178.1915350150211</v>
          </cell>
          <cell r="AB376">
            <v>10057.357179201033</v>
          </cell>
          <cell r="AC376">
            <v>11569.327146912376</v>
          </cell>
          <cell r="AD376">
            <v>12728.721693961899</v>
          </cell>
          <cell r="AE376">
            <v>13696.998288495284</v>
          </cell>
          <cell r="AF376">
            <v>14424.398086735993</v>
          </cell>
          <cell r="AG376">
            <v>15263.527867833693</v>
          </cell>
          <cell r="AH376">
            <v>16036.254607878805</v>
          </cell>
          <cell r="AI376">
            <v>16776.673237865627</v>
          </cell>
          <cell r="AJ376">
            <v>17462.056592566012</v>
          </cell>
          <cell r="AK376">
            <v>18076.845258938833</v>
          </cell>
          <cell r="AL376">
            <v>18677.908497216169</v>
          </cell>
          <cell r="AM376">
            <v>19367.957239765281</v>
          </cell>
          <cell r="AN376">
            <v>20224.903946736304</v>
          </cell>
          <cell r="AO376">
            <v>20872.199806423603</v>
          </cell>
          <cell r="AP376">
            <v>24078.562385499656</v>
          </cell>
          <cell r="AQ376">
            <v>21054.009781218436</v>
          </cell>
          <cell r="AR376">
            <v>21209.055672640126</v>
          </cell>
          <cell r="AS376">
            <v>21879.275472756315</v>
          </cell>
          <cell r="AT376">
            <v>25041.485223858606</v>
          </cell>
          <cell r="AU376">
            <v>24980.830739470006</v>
          </cell>
          <cell r="AV376">
            <v>25063.424466013752</v>
          </cell>
          <cell r="AW376">
            <v>25173.649310186393</v>
          </cell>
          <cell r="AX376">
            <v>25464.730639654346</v>
          </cell>
          <cell r="AY376">
            <v>25784.314047234529</v>
          </cell>
          <cell r="AZ376">
            <v>26394.455908641328</v>
          </cell>
          <cell r="BA376">
            <v>26956.75242698289</v>
          </cell>
          <cell r="BB376">
            <v>27054.600305622927</v>
          </cell>
          <cell r="BC376">
            <v>27156.381768622516</v>
          </cell>
          <cell r="BD376">
            <v>26842.891787215976</v>
          </cell>
          <cell r="BE376">
            <v>27235.841538460969</v>
          </cell>
          <cell r="BF376">
            <v>27480.683807149799</v>
          </cell>
          <cell r="BG376">
            <v>27801.288002276196</v>
          </cell>
          <cell r="BH376">
            <v>28101.036082468097</v>
          </cell>
          <cell r="BI376">
            <v>28331.383279311511</v>
          </cell>
          <cell r="BJ376">
            <v>28671.873816279014</v>
          </cell>
          <cell r="BK376">
            <v>29092.469878449851</v>
          </cell>
          <cell r="BL376">
            <v>29767.608388804951</v>
          </cell>
        </row>
        <row r="377">
          <cell r="B377">
            <v>19</v>
          </cell>
          <cell r="C377" t="str">
            <v>LRSP2</v>
          </cell>
          <cell r="E377">
            <v>0</v>
          </cell>
          <cell r="F377">
            <v>0</v>
          </cell>
          <cell r="G377">
            <v>0</v>
          </cell>
          <cell r="H377">
            <v>0</v>
          </cell>
          <cell r="I377">
            <v>0</v>
          </cell>
          <cell r="J377">
            <v>0</v>
          </cell>
          <cell r="K377">
            <v>853.88025268219224</v>
          </cell>
          <cell r="L377">
            <v>1562.2800797819546</v>
          </cell>
          <cell r="M377">
            <v>1307.6545431261613</v>
          </cell>
          <cell r="N377">
            <v>1129.6338328014294</v>
          </cell>
          <cell r="O377">
            <v>1002.8722275150691</v>
          </cell>
          <cell r="P377">
            <v>907.51226189072088</v>
          </cell>
          <cell r="Q377">
            <v>826.68752460984513</v>
          </cell>
          <cell r="R377">
            <v>1655.256191247948</v>
          </cell>
          <cell r="S377">
            <v>2330.4391989309379</v>
          </cell>
          <cell r="T377">
            <v>2900.4552662654455</v>
          </cell>
          <cell r="U377">
            <v>3401.1161644994913</v>
          </cell>
          <cell r="V377">
            <v>3847.5870847188744</v>
          </cell>
          <cell r="W377">
            <v>4248.2672600163824</v>
          </cell>
          <cell r="X377">
            <v>4606.5702219385885</v>
          </cell>
          <cell r="Y377">
            <v>4932.7709309606707</v>
          </cell>
          <cell r="Z377">
            <v>5242.0796152206958</v>
          </cell>
          <cell r="AA377">
            <v>5548.8513694419935</v>
          </cell>
          <cell r="AB377">
            <v>5861.224028186567</v>
          </cell>
          <cell r="AC377">
            <v>6130.4237697469371</v>
          </cell>
          <cell r="AD377">
            <v>6353.0506375318664</v>
          </cell>
          <cell r="AE377">
            <v>6550.1578208692736</v>
          </cell>
          <cell r="AF377">
            <v>7600.5812529045552</v>
          </cell>
          <cell r="AG377">
            <v>8523.9261745345939</v>
          </cell>
          <cell r="AH377">
            <v>9331.4342730857425</v>
          </cell>
          <cell r="AI377">
            <v>10051.349058675396</v>
          </cell>
          <cell r="AJ377">
            <v>10693.814386297088</v>
          </cell>
          <cell r="AK377">
            <v>11276.375403738002</v>
          </cell>
          <cell r="AL377">
            <v>11833.324679097725</v>
          </cell>
          <cell r="AM377">
            <v>12384.734278526143</v>
          </cell>
          <cell r="AN377">
            <v>12959.165542770037</v>
          </cell>
          <cell r="AO377">
            <v>13441.523328590074</v>
          </cell>
          <cell r="AP377">
            <v>15622.31739423434</v>
          </cell>
          <cell r="AQ377">
            <v>13853.324705826695</v>
          </cell>
          <cell r="AR377">
            <v>15093.4512908089</v>
          </cell>
          <cell r="AS377">
            <v>16230.263801741603</v>
          </cell>
          <cell r="AT377">
            <v>19872.795960037758</v>
          </cell>
          <cell r="AU377">
            <v>20299.399208601273</v>
          </cell>
          <cell r="AV377">
            <v>20788.533783483334</v>
          </cell>
          <cell r="AW377">
            <v>21289.098942230863</v>
          </cell>
          <cell r="AX377">
            <v>21822.276379411858</v>
          </cell>
          <cell r="AY377">
            <v>22401.710483359871</v>
          </cell>
          <cell r="AZ377">
            <v>23063.47035618432</v>
          </cell>
          <cell r="BA377">
            <v>23624.812698283709</v>
          </cell>
          <cell r="BB377">
            <v>24057.387606601715</v>
          </cell>
          <cell r="BC377">
            <v>24424.944385179711</v>
          </cell>
          <cell r="BD377">
            <v>24667.839772599807</v>
          </cell>
          <cell r="BE377">
            <v>25097.902495729617</v>
          </cell>
          <cell r="BF377">
            <v>25526.442229180902</v>
          </cell>
          <cell r="BG377">
            <v>25952.500615045461</v>
          </cell>
          <cell r="BH377">
            <v>26354.274501474123</v>
          </cell>
          <cell r="BI377">
            <v>26727.893240758131</v>
          </cell>
          <cell r="BJ377">
            <v>27129.642063923478</v>
          </cell>
          <cell r="BK377">
            <v>27585.461709728501</v>
          </cell>
          <cell r="BL377">
            <v>28142.174094731592</v>
          </cell>
        </row>
        <row r="378">
          <cell r="B378">
            <v>20</v>
          </cell>
          <cell r="C378" t="str">
            <v>LRSP3</v>
          </cell>
          <cell r="E378">
            <v>0</v>
          </cell>
          <cell r="F378">
            <v>0</v>
          </cell>
          <cell r="G378">
            <v>0</v>
          </cell>
          <cell r="H378">
            <v>0</v>
          </cell>
          <cell r="I378">
            <v>0</v>
          </cell>
          <cell r="J378">
            <v>0</v>
          </cell>
          <cell r="K378">
            <v>0</v>
          </cell>
          <cell r="L378">
            <v>0</v>
          </cell>
          <cell r="M378">
            <v>1166.8582979325317</v>
          </cell>
          <cell r="N378">
            <v>2134.0050185488608</v>
          </cell>
          <cell r="O378">
            <v>1795.6749183890761</v>
          </cell>
          <cell r="P378">
            <v>1562.7159108829269</v>
          </cell>
          <cell r="Q378">
            <v>1382.3597442947826</v>
          </cell>
          <cell r="R378">
            <v>2447.0317479288128</v>
          </cell>
          <cell r="S378">
            <v>3318.9207343014164</v>
          </cell>
          <cell r="T378">
            <v>4059.0103604883088</v>
          </cell>
          <cell r="U378">
            <v>4712.2833437150593</v>
          </cell>
          <cell r="V378">
            <v>5297.2820080367283</v>
          </cell>
          <cell r="W378">
            <v>5824.441621063499</v>
          </cell>
          <cell r="X378">
            <v>6297.8601511580309</v>
          </cell>
          <cell r="Y378">
            <v>6730.3091332685726</v>
          </cell>
          <cell r="Z378">
            <v>7140.9951480736936</v>
          </cell>
          <cell r="AA378">
            <v>7548.1032482381834</v>
          </cell>
          <cell r="AB378">
            <v>7961.7320749861447</v>
          </cell>
          <cell r="AC378">
            <v>9543.1342299303069</v>
          </cell>
          <cell r="AD378">
            <v>10838.20454198018</v>
          </cell>
          <cell r="AE378">
            <v>11940.099941720538</v>
          </cell>
          <cell r="AF378">
            <v>12863.418280222719</v>
          </cell>
          <cell r="AG378">
            <v>13768.482619989498</v>
          </cell>
          <cell r="AH378">
            <v>14602.920381400289</v>
          </cell>
          <cell r="AI378">
            <v>15375.876916063384</v>
          </cell>
          <cell r="AJ378">
            <v>16083.456479609136</v>
          </cell>
          <cell r="AK378">
            <v>16738.916749538046</v>
          </cell>
          <cell r="AL378">
            <v>17381.738134675557</v>
          </cell>
          <cell r="AM378">
            <v>18033.513025074997</v>
          </cell>
          <cell r="AN378">
            <v>18728.328079650757</v>
          </cell>
          <cell r="AO378">
            <v>20522.539398433048</v>
          </cell>
          <cell r="AP378">
            <v>21979.845604436072</v>
          </cell>
          <cell r="AQ378">
            <v>23218.117167442655</v>
          </cell>
          <cell r="AR378">
            <v>24217.32334183577</v>
          </cell>
          <cell r="AS378">
            <v>25296.785700285811</v>
          </cell>
          <cell r="AT378">
            <v>26308.594620807613</v>
          </cell>
          <cell r="AU378">
            <v>27265.747335387772</v>
          </cell>
          <cell r="AV378">
            <v>31732.363713980496</v>
          </cell>
          <cell r="AW378">
            <v>31908.57726491725</v>
          </cell>
          <cell r="AX378">
            <v>32286.033840715801</v>
          </cell>
          <cell r="AY378">
            <v>32815.286423060286</v>
          </cell>
          <cell r="AZ378">
            <v>33510.805588808988</v>
          </cell>
          <cell r="BA378">
            <v>35315.305662637256</v>
          </cell>
          <cell r="BB378">
            <v>36752.767682398349</v>
          </cell>
          <cell r="BC378">
            <v>37967.461015991328</v>
          </cell>
          <cell r="BD378">
            <v>38905.09415447498</v>
          </cell>
          <cell r="BE378">
            <v>40044.385087051676</v>
          </cell>
          <cell r="BF378">
            <v>41128.782613046118</v>
          </cell>
          <cell r="BG378">
            <v>42167.63805256223</v>
          </cell>
          <cell r="BH378">
            <v>43135.431360878567</v>
          </cell>
          <cell r="BI378">
            <v>44031.786007472685</v>
          </cell>
          <cell r="BJ378">
            <v>44946.62728473937</v>
          </cell>
          <cell r="BK378">
            <v>45924.605713682526</v>
          </cell>
          <cell r="BL378">
            <v>47042.240768854841</v>
          </cell>
        </row>
        <row r="379">
          <cell r="B379">
            <v>21</v>
          </cell>
          <cell r="C379" t="str">
            <v>LRSP4</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687.14660256885315</v>
          </cell>
          <cell r="T379">
            <v>1286.1516896981975</v>
          </cell>
          <cell r="U379">
            <v>1817.5675999105488</v>
          </cell>
          <cell r="V379">
            <v>2295.3351330056694</v>
          </cell>
          <cell r="W379">
            <v>2728.1176108064506</v>
          </cell>
          <cell r="X379">
            <v>3122.9073710597286</v>
          </cell>
          <cell r="Y379">
            <v>3487.1338089987803</v>
          </cell>
          <cell r="Z379">
            <v>3826.3702612078378</v>
          </cell>
          <cell r="AA379">
            <v>4144.5003614407715</v>
          </cell>
          <cell r="AB379">
            <v>4445.8939681237989</v>
          </cell>
          <cell r="AC379">
            <v>4721.3033331586075</v>
          </cell>
          <cell r="AD379">
            <v>4978.3351723577907</v>
          </cell>
          <cell r="AE379">
            <v>5219.4637751352357</v>
          </cell>
          <cell r="AF379">
            <v>5445.1907155613208</v>
          </cell>
          <cell r="AG379">
            <v>6333.5129069639506</v>
          </cell>
          <cell r="AH379">
            <v>7123.700079038993</v>
          </cell>
          <cell r="AI379">
            <v>7836.291917495214</v>
          </cell>
          <cell r="AJ379">
            <v>8486.7381949608098</v>
          </cell>
          <cell r="AK379">
            <v>9089.1738456630592</v>
          </cell>
          <cell r="AL379">
            <v>9655.7750289341493</v>
          </cell>
          <cell r="AM379">
            <v>10192.641367589436</v>
          </cell>
          <cell r="AN379">
            <v>10706.29761501418</v>
          </cell>
          <cell r="AO379">
            <v>11169.094982486564</v>
          </cell>
          <cell r="AP379">
            <v>11600.588077558594</v>
          </cell>
          <cell r="AQ379">
            <v>12007.290939678494</v>
          </cell>
          <cell r="AR379">
            <v>12388.722419563548</v>
          </cell>
          <cell r="AS379">
            <v>13421.895170704192</v>
          </cell>
          <cell r="AT379">
            <v>14357.642265426359</v>
          </cell>
          <cell r="AU379">
            <v>15216.347939819734</v>
          </cell>
          <cell r="AV379">
            <v>16014.856426630124</v>
          </cell>
          <cell r="AW379">
            <v>16760.288533261486</v>
          </cell>
          <cell r="AX379">
            <v>17462.97300217289</v>
          </cell>
          <cell r="AY379">
            <v>18133.534519372693</v>
          </cell>
          <cell r="AZ379">
            <v>18779.32798107298</v>
          </cell>
          <cell r="BA379">
            <v>21331.431971425962</v>
          </cell>
          <cell r="BB379">
            <v>21647.248650092883</v>
          </cell>
          <cell r="BC379">
            <v>21991.663824882144</v>
          </cell>
          <cell r="BD379">
            <v>22343.3862653494</v>
          </cell>
          <cell r="BE379">
            <v>22725.601266273123</v>
          </cell>
          <cell r="BF379">
            <v>23111.040567455042</v>
          </cell>
          <cell r="BG379">
            <v>23495.965689393139</v>
          </cell>
          <cell r="BH379">
            <v>23878.263179461228</v>
          </cell>
          <cell r="BI379">
            <v>24253.44515574379</v>
          </cell>
          <cell r="BJ379">
            <v>24629.751160256932</v>
          </cell>
          <cell r="BK379">
            <v>25006.932365783658</v>
          </cell>
          <cell r="BL379">
            <v>25390.057554462455</v>
          </cell>
        </row>
        <row r="380">
          <cell r="B380">
            <v>22</v>
          </cell>
          <cell r="C380" t="str">
            <v>Bakken1</v>
          </cell>
          <cell r="E380">
            <v>0</v>
          </cell>
          <cell r="F380">
            <v>0</v>
          </cell>
          <cell r="G380">
            <v>0</v>
          </cell>
          <cell r="H380">
            <v>0</v>
          </cell>
          <cell r="I380">
            <v>0</v>
          </cell>
          <cell r="J380">
            <v>0</v>
          </cell>
          <cell r="K380">
            <v>0</v>
          </cell>
          <cell r="L380">
            <v>690.68343202178619</v>
          </cell>
          <cell r="M380">
            <v>1156.4769179278428</v>
          </cell>
          <cell r="N380">
            <v>1564.9486510370866</v>
          </cell>
          <cell r="O380">
            <v>1755.8971782100034</v>
          </cell>
          <cell r="P380">
            <v>2115.0348390837325</v>
          </cell>
          <cell r="Q380">
            <v>2024.2522922388557</v>
          </cell>
          <cell r="R380">
            <v>2382.997281750851</v>
          </cell>
          <cell r="S380">
            <v>2455.1781604923349</v>
          </cell>
          <cell r="T380">
            <v>2529.2933013227148</v>
          </cell>
          <cell r="U380">
            <v>2821.074720384684</v>
          </cell>
          <cell r="V380">
            <v>2677.884499112768</v>
          </cell>
          <cell r="W380">
            <v>2972.6257822427569</v>
          </cell>
          <cell r="X380">
            <v>2984.96488911502</v>
          </cell>
          <cell r="Y380">
            <v>3251.2558112606894</v>
          </cell>
          <cell r="Z380">
            <v>3484.9367270031339</v>
          </cell>
          <cell r="AA380">
            <v>3455.3831189122575</v>
          </cell>
          <cell r="AB380">
            <v>3698.0704007020527</v>
          </cell>
          <cell r="AC380">
            <v>3904.972505767078</v>
          </cell>
          <cell r="AD380">
            <v>4087.6155237139792</v>
          </cell>
          <cell r="AE380">
            <v>4020.5225753900795</v>
          </cell>
          <cell r="AF380">
            <v>4065.5940449740183</v>
          </cell>
          <cell r="AG380">
            <v>4270.5435643978217</v>
          </cell>
          <cell r="AH380">
            <v>4061.4736325243207</v>
          </cell>
          <cell r="AI380">
            <v>4287.9270630265873</v>
          </cell>
          <cell r="AJ380">
            <v>4246.5086873757318</v>
          </cell>
          <cell r="AK380">
            <v>4458.2551716742964</v>
          </cell>
          <cell r="AL380">
            <v>4644.4207140888993</v>
          </cell>
          <cell r="AM380">
            <v>4579.1246620066177</v>
          </cell>
          <cell r="AN380">
            <v>4783.4977375974577</v>
          </cell>
          <cell r="AO380">
            <v>4951.8690477848559</v>
          </cell>
          <cell r="AP380">
            <v>5098.1326155880952</v>
          </cell>
          <cell r="AQ380">
            <v>5002.9955162276574</v>
          </cell>
          <cell r="AR380">
            <v>5018.68884571936</v>
          </cell>
          <cell r="AS380">
            <v>5195.5540792585834</v>
          </cell>
          <cell r="AT380">
            <v>4970.0450086001774</v>
          </cell>
          <cell r="AU380">
            <v>5173.6279001254607</v>
          </cell>
          <cell r="AV380">
            <v>5117.5752545940622</v>
          </cell>
          <cell r="AW380">
            <v>5309.7841597496745</v>
          </cell>
          <cell r="AX380">
            <v>5475.7877534984627</v>
          </cell>
          <cell r="AY380">
            <v>5394.7831796450337</v>
          </cell>
          <cell r="AZ380">
            <v>5579.4137893920415</v>
          </cell>
          <cell r="BA380">
            <v>5735.8003043832823</v>
          </cell>
          <cell r="BB380">
            <v>5870.9829795263604</v>
          </cell>
          <cell r="BC380">
            <v>5767.9128307743376</v>
          </cell>
          <cell r="BD380">
            <v>5773.8674724045086</v>
          </cell>
          <cell r="BE380">
            <v>5939.4709150855188</v>
          </cell>
          <cell r="BF380">
            <v>5705.8757786399692</v>
          </cell>
          <cell r="BG380">
            <v>5897.4465489387949</v>
          </cell>
          <cell r="BH380">
            <v>5830.9954646305605</v>
          </cell>
          <cell r="BI380">
            <v>6010.5864688132306</v>
          </cell>
          <cell r="BJ380">
            <v>6165.6073838692591</v>
          </cell>
          <cell r="BK380">
            <v>6075.5674710964768</v>
          </cell>
          <cell r="BL380">
            <v>6250.0641585955536</v>
          </cell>
        </row>
        <row r="381">
          <cell r="B381">
            <v>23</v>
          </cell>
          <cell r="C381" t="str">
            <v>Bakken2</v>
          </cell>
          <cell r="E381">
            <v>0</v>
          </cell>
          <cell r="F381">
            <v>0</v>
          </cell>
          <cell r="G381">
            <v>0</v>
          </cell>
          <cell r="H381">
            <v>0</v>
          </cell>
          <cell r="I381">
            <v>0</v>
          </cell>
          <cell r="J381">
            <v>0</v>
          </cell>
          <cell r="K381">
            <v>0</v>
          </cell>
          <cell r="L381">
            <v>813.34011654886865</v>
          </cell>
          <cell r="M381">
            <v>1063.6444299146162</v>
          </cell>
          <cell r="N381">
            <v>1208.7038837510274</v>
          </cell>
          <cell r="O381">
            <v>1345.2668765050387</v>
          </cell>
          <cell r="P381">
            <v>1551.97876080832</v>
          </cell>
          <cell r="Q381">
            <v>1736.2942956589877</v>
          </cell>
          <cell r="R381">
            <v>1824.5108156742251</v>
          </cell>
          <cell r="S381">
            <v>1989.648118215325</v>
          </cell>
          <cell r="T381">
            <v>2136.0422820189542</v>
          </cell>
          <cell r="U381">
            <v>2193.961792248349</v>
          </cell>
          <cell r="V381">
            <v>2331.1821723087951</v>
          </cell>
          <cell r="W381">
            <v>2377.1992535311706</v>
          </cell>
          <cell r="X381">
            <v>2503.9391840154576</v>
          </cell>
          <cell r="Y381">
            <v>2617.4850232816552</v>
          </cell>
          <cell r="Z381">
            <v>2646.2337447080554</v>
          </cell>
          <cell r="AA381">
            <v>2758.7099146063019</v>
          </cell>
          <cell r="AB381">
            <v>2863.8446581197604</v>
          </cell>
          <cell r="AC381">
            <v>2955.7657756236613</v>
          </cell>
          <cell r="AD381">
            <v>2963.126106151869</v>
          </cell>
          <cell r="AE381">
            <v>3055.1526464821663</v>
          </cell>
          <cell r="AF381">
            <v>3135.8172071284293</v>
          </cell>
          <cell r="AG381">
            <v>3138.8706892687828</v>
          </cell>
          <cell r="AH381">
            <v>3224.5277298439446</v>
          </cell>
          <cell r="AI381">
            <v>3225.9950103344236</v>
          </cell>
          <cell r="AJ381">
            <v>3310.8855573559886</v>
          </cell>
          <cell r="AK381">
            <v>3386.7700226108891</v>
          </cell>
          <cell r="AL381">
            <v>3384.0137037786526</v>
          </cell>
          <cell r="AM381">
            <v>3466.4942761487255</v>
          </cell>
          <cell r="AN381">
            <v>3544.672310314184</v>
          </cell>
          <cell r="AO381">
            <v>3609.4359175791615</v>
          </cell>
          <cell r="AP381">
            <v>3592.7891787002868</v>
          </cell>
          <cell r="AQ381">
            <v>3660.766555066517</v>
          </cell>
          <cell r="AR381">
            <v>3719.1498499632316</v>
          </cell>
          <cell r="AS381">
            <v>3704.6353575838129</v>
          </cell>
          <cell r="AT381">
            <v>3763.1758515848737</v>
          </cell>
          <cell r="AU381">
            <v>3743.1586791246</v>
          </cell>
          <cell r="AV381">
            <v>3808.3944450912472</v>
          </cell>
          <cell r="AW381">
            <v>3865.6353710092822</v>
          </cell>
          <cell r="AX381">
            <v>3845.2272212165353</v>
          </cell>
          <cell r="AY381">
            <v>3909.441227328517</v>
          </cell>
          <cell r="AZ381">
            <v>3970.0284869028924</v>
          </cell>
          <cell r="BA381">
            <v>4022.9007765815195</v>
          </cell>
          <cell r="BB381">
            <v>3996.1136733956082</v>
          </cell>
          <cell r="BC381">
            <v>4053.2617597578474</v>
          </cell>
          <cell r="BD381">
            <v>4101.0495577420324</v>
          </cell>
          <cell r="BE381">
            <v>4076.6086694596311</v>
          </cell>
          <cell r="BF381">
            <v>4135.8874216138711</v>
          </cell>
          <cell r="BG381">
            <v>4115.4039105010716</v>
          </cell>
          <cell r="BH381">
            <v>4042.2238019698711</v>
          </cell>
          <cell r="BI381">
            <v>3982.6541163443662</v>
          </cell>
          <cell r="BJ381">
            <v>3861.8728982484722</v>
          </cell>
          <cell r="BK381">
            <v>3836.2125042585731</v>
          </cell>
          <cell r="BL381">
            <v>3815.7977958030397</v>
          </cell>
        </row>
        <row r="382">
          <cell r="B382">
            <v>24</v>
          </cell>
          <cell r="C382" t="str">
            <v>AustinChalk</v>
          </cell>
          <cell r="E382">
            <v>0</v>
          </cell>
          <cell r="F382">
            <v>0</v>
          </cell>
          <cell r="G382">
            <v>0</v>
          </cell>
          <cell r="H382">
            <v>0</v>
          </cell>
          <cell r="I382">
            <v>0</v>
          </cell>
          <cell r="J382">
            <v>0</v>
          </cell>
          <cell r="K382">
            <v>0</v>
          </cell>
          <cell r="L382">
            <v>190.78777097274289</v>
          </cell>
          <cell r="M382">
            <v>161.54166052389954</v>
          </cell>
          <cell r="N382">
            <v>137.8457590795544</v>
          </cell>
          <cell r="O382">
            <v>435.54298041415507</v>
          </cell>
          <cell r="P382">
            <v>347.47404712676172</v>
          </cell>
          <cell r="Q382">
            <v>608.51214891730046</v>
          </cell>
          <cell r="R382">
            <v>495.94973085556398</v>
          </cell>
          <cell r="S382">
            <v>421.81490582265855</v>
          </cell>
          <cell r="T382">
            <v>368.31271955557423</v>
          </cell>
          <cell r="U382">
            <v>327.65872903572438</v>
          </cell>
          <cell r="V382">
            <v>295.53629752450269</v>
          </cell>
          <cell r="W382">
            <v>269.29349731917233</v>
          </cell>
          <cell r="X382">
            <v>247.38008382585474</v>
          </cell>
          <cell r="Y382">
            <v>228.88216643700437</v>
          </cell>
          <cell r="Z382">
            <v>213.08187621016845</v>
          </cell>
          <cell r="AA382">
            <v>199.4169389669581</v>
          </cell>
          <cell r="AB382">
            <v>187.52754242379342</v>
          </cell>
          <cell r="AC382">
            <v>176.68397280014636</v>
          </cell>
          <cell r="AD382">
            <v>166.96726055899146</v>
          </cell>
          <cell r="AE382">
            <v>158.20946184816941</v>
          </cell>
          <cell r="AF382">
            <v>150.254474496141</v>
          </cell>
          <cell r="AG382">
            <v>143.15439622736221</v>
          </cell>
          <cell r="AH382">
            <v>136.67964731581074</v>
          </cell>
          <cell r="AI382">
            <v>130.73087337393278</v>
          </cell>
          <cell r="AJ382">
            <v>125.2587478612475</v>
          </cell>
          <cell r="AK382">
            <v>120.25157253358147</v>
          </cell>
          <cell r="AL382">
            <v>115.69344113358554</v>
          </cell>
          <cell r="AM382">
            <v>111.5208978996412</v>
          </cell>
          <cell r="AN382">
            <v>107.69826161720179</v>
          </cell>
          <cell r="AO382">
            <v>103.90907904637508</v>
          </cell>
          <cell r="AP382">
            <v>100.32684929857544</v>
          </cell>
          <cell r="AQ382">
            <v>96.956414394127421</v>
          </cell>
          <cell r="AR382">
            <v>93.765209032198868</v>
          </cell>
          <cell r="AS382">
            <v>90.864016337241424</v>
          </cell>
          <cell r="AT382">
            <v>88.149520784942737</v>
          </cell>
          <cell r="AU382">
            <v>85.595935405926369</v>
          </cell>
          <cell r="AV382">
            <v>83.201358057166885</v>
          </cell>
          <cell r="AW382">
            <v>80.933577581985276</v>
          </cell>
          <cell r="AX382">
            <v>78.789539239058584</v>
          </cell>
          <cell r="AY382">
            <v>76.776140660833377</v>
          </cell>
          <cell r="AZ382">
            <v>74.887910983496752</v>
          </cell>
          <cell r="BA382">
            <v>73.037235178407684</v>
          </cell>
          <cell r="BB382">
            <v>71.245312157887781</v>
          </cell>
          <cell r="BC382">
            <v>69.517818597747024</v>
          </cell>
          <cell r="BD382">
            <v>67.842141032728307</v>
          </cell>
          <cell r="BE382">
            <v>66.293030680036509</v>
          </cell>
          <cell r="BF382">
            <v>64.810529401357016</v>
          </cell>
          <cell r="BG382">
            <v>63.390018977208229</v>
          </cell>
          <cell r="BH382">
            <v>62.029425432227114</v>
          </cell>
          <cell r="BI382">
            <v>60.717245173232371</v>
          </cell>
          <cell r="BJ382">
            <v>59.47049769886717</v>
          </cell>
          <cell r="BK382">
            <v>58.283970359402758</v>
          </cell>
          <cell r="BL382">
            <v>57.163776321439528</v>
          </cell>
        </row>
        <row r="383">
          <cell r="B383">
            <v>25</v>
          </cell>
          <cell r="C383" t="str">
            <v>ThreeForks</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379.17636651653186</v>
          </cell>
          <cell r="AF383">
            <v>702.74045709482675</v>
          </cell>
          <cell r="AG383">
            <v>987.62171067104418</v>
          </cell>
          <cell r="AH383">
            <v>1242.4368243288275</v>
          </cell>
          <cell r="AI383">
            <v>1473.1910293733865</v>
          </cell>
          <cell r="AJ383">
            <v>1684.1036957861984</v>
          </cell>
          <cell r="AK383">
            <v>1879.0410563680914</v>
          </cell>
          <cell r="AL383">
            <v>2061.9117186531075</v>
          </cell>
          <cell r="AM383">
            <v>2235.1775252618054</v>
          </cell>
          <cell r="AN383">
            <v>2401.5302711558256</v>
          </cell>
          <cell r="AO383">
            <v>2552.9646018257686</v>
          </cell>
          <cell r="AP383">
            <v>3065.4940337347653</v>
          </cell>
          <cell r="AQ383">
            <v>2772.7634554711171</v>
          </cell>
          <cell r="AR383">
            <v>2908.4445896842808</v>
          </cell>
          <cell r="AS383">
            <v>3039.7860275715802</v>
          </cell>
          <cell r="AT383">
            <v>3532.8611102496193</v>
          </cell>
          <cell r="AU383">
            <v>3599.4465185126328</v>
          </cell>
          <cell r="AV383">
            <v>3675.1298633449878</v>
          </cell>
          <cell r="AW383">
            <v>3754.5229288963405</v>
          </cell>
          <cell r="AX383">
            <v>3836.8884762185357</v>
          </cell>
          <cell r="AY383">
            <v>3922.3411424779379</v>
          </cell>
          <cell r="AZ383">
            <v>4011.6809462969468</v>
          </cell>
          <cell r="BA383">
            <v>4095.2883766191339</v>
          </cell>
          <cell r="BB383">
            <v>4172.663457547952</v>
          </cell>
          <cell r="BC383">
            <v>4246.2599510082309</v>
          </cell>
          <cell r="BD383">
            <v>4313.5528175550116</v>
          </cell>
          <cell r="BE383">
            <v>4388.7162283873076</v>
          </cell>
          <cell r="BF383">
            <v>4462.8764204329946</v>
          </cell>
          <cell r="BG383">
            <v>4535.9674596351297</v>
          </cell>
          <cell r="BH383">
            <v>4607.3688328404151</v>
          </cell>
          <cell r="BI383">
            <v>4676.4910751232601</v>
          </cell>
          <cell r="BJ383">
            <v>4746.4313469107055</v>
          </cell>
          <cell r="BK383">
            <v>4818.0256612293579</v>
          </cell>
          <cell r="BL383">
            <v>4893.533120086061</v>
          </cell>
        </row>
        <row r="384">
          <cell r="B384">
            <v>26</v>
          </cell>
          <cell r="C384" t="str">
            <v>CH4</v>
          </cell>
          <cell r="E384">
            <v>0</v>
          </cell>
          <cell r="F384">
            <v>0</v>
          </cell>
          <cell r="G384">
            <v>0</v>
          </cell>
          <cell r="H384">
            <v>0</v>
          </cell>
          <cell r="I384">
            <v>0</v>
          </cell>
          <cell r="J384">
            <v>0</v>
          </cell>
          <cell r="K384">
            <v>0</v>
          </cell>
          <cell r="L384">
            <v>841.13766332225441</v>
          </cell>
          <cell r="M384">
            <v>1581.8247094149108</v>
          </cell>
          <cell r="N384">
            <v>3092.7166000491825</v>
          </cell>
          <cell r="O384">
            <v>4443.168899177811</v>
          </cell>
          <cell r="P384">
            <v>5670.8321751621588</v>
          </cell>
          <cell r="Q384">
            <v>5935.5367161309377</v>
          </cell>
          <cell r="R384">
            <v>6209.9014532657175</v>
          </cell>
          <cell r="S384">
            <v>6485.134477825146</v>
          </cell>
          <cell r="T384">
            <v>7612.0095397309742</v>
          </cell>
          <cell r="U384">
            <v>8625.1457421061878</v>
          </cell>
          <cell r="V384">
            <v>9548.0751885148802</v>
          </cell>
          <cell r="W384">
            <v>10392.54963887532</v>
          </cell>
          <cell r="X384">
            <v>11169.558422159795</v>
          </cell>
          <cell r="Y384">
            <v>11894.731901558158</v>
          </cell>
          <cell r="Z384">
            <v>12579.655592010866</v>
          </cell>
          <cell r="AA384">
            <v>13231.994875719269</v>
          </cell>
          <cell r="AB384">
            <v>13860.896234534701</v>
          </cell>
          <cell r="AC384">
            <v>14431.597867153883</v>
          </cell>
          <cell r="AD384">
            <v>14962.891219989531</v>
          </cell>
          <cell r="AE384">
            <v>15462.486048362398</v>
          </cell>
          <cell r="AF384">
            <v>15928.533948855968</v>
          </cell>
          <cell r="AG384">
            <v>16393.672329885776</v>
          </cell>
          <cell r="AH384">
            <v>16840.057952866937</v>
          </cell>
          <cell r="AI384">
            <v>17266.523513823475</v>
          </cell>
          <cell r="AJ384">
            <v>17674.922053529812</v>
          </cell>
          <cell r="AK384">
            <v>18072.999474344473</v>
          </cell>
          <cell r="AL384">
            <v>18470.455343147474</v>
          </cell>
          <cell r="AM384">
            <v>18868.071311143933</v>
          </cell>
          <cell r="AN384">
            <v>19270.473500247852</v>
          </cell>
          <cell r="AO384">
            <v>21275.24547228741</v>
          </cell>
          <cell r="AP384">
            <v>21383.988150931607</v>
          </cell>
          <cell r="AQ384">
            <v>19879.357168620725</v>
          </cell>
          <cell r="AR384">
            <v>21891.041067616687</v>
          </cell>
          <cell r="AS384">
            <v>22047.454658382354</v>
          </cell>
          <cell r="AT384">
            <v>22235.290526805024</v>
          </cell>
          <cell r="AU384">
            <v>22441.950103147094</v>
          </cell>
          <cell r="AV384">
            <v>22662.402452598686</v>
          </cell>
          <cell r="AW384">
            <v>22887.739074155914</v>
          </cell>
          <cell r="AX384">
            <v>23120.745594245749</v>
          </cell>
          <cell r="AY384">
            <v>23365.883562700048</v>
          </cell>
          <cell r="AZ384">
            <v>23626.480761761351</v>
          </cell>
          <cell r="BA384">
            <v>23865.652738257322</v>
          </cell>
          <cell r="BB384">
            <v>24085.578155378269</v>
          </cell>
          <cell r="BC384">
            <v>24294.826638520546</v>
          </cell>
          <cell r="BD384">
            <v>24485.720064601523</v>
          </cell>
          <cell r="BE384">
            <v>24707.550309717117</v>
          </cell>
          <cell r="BF384">
            <v>24928.346465697236</v>
          </cell>
          <cell r="BG384">
            <v>25147.725785188766</v>
          </cell>
          <cell r="BH384">
            <v>25364.46886613921</v>
          </cell>
          <cell r="BI384">
            <v>25575.421173974028</v>
          </cell>
          <cell r="BJ384">
            <v>25792.086422755419</v>
          </cell>
          <cell r="BK384">
            <v>26015.938352533623</v>
          </cell>
          <cell r="BL384">
            <v>26254.215303573175</v>
          </cell>
        </row>
        <row r="385">
          <cell r="B385">
            <v>27</v>
          </cell>
          <cell r="C385" t="str">
            <v>CH4_Area</v>
          </cell>
          <cell r="E385">
            <v>0</v>
          </cell>
          <cell r="F385">
            <v>0</v>
          </cell>
          <cell r="G385">
            <v>0</v>
          </cell>
          <cell r="H385">
            <v>0</v>
          </cell>
          <cell r="I385">
            <v>0</v>
          </cell>
          <cell r="J385">
            <v>0</v>
          </cell>
          <cell r="K385">
            <v>0</v>
          </cell>
          <cell r="L385">
            <v>727.76913172118168</v>
          </cell>
          <cell r="M385">
            <v>1368.6098446859799</v>
          </cell>
          <cell r="N385">
            <v>1942.6865600337771</v>
          </cell>
          <cell r="O385">
            <v>2465.6184830066936</v>
          </cell>
          <cell r="P385">
            <v>2947.9906442021665</v>
          </cell>
          <cell r="Q385">
            <v>3392.8631458905015</v>
          </cell>
          <cell r="R385">
            <v>3801.8344119052945</v>
          </cell>
          <cell r="S385">
            <v>4179.8602478799667</v>
          </cell>
          <cell r="T385">
            <v>4529.5816720992971</v>
          </cell>
          <cell r="U385">
            <v>4857.6377301829816</v>
          </cell>
          <cell r="V385">
            <v>5166.2553634527694</v>
          </cell>
          <cell r="W385">
            <v>5455.0408525552775</v>
          </cell>
          <cell r="X385">
            <v>5725.4455760135688</v>
          </cell>
          <cell r="Y385">
            <v>5982.4371360974092</v>
          </cell>
          <cell r="Z385">
            <v>6229.5042693446676</v>
          </cell>
          <cell r="AA385">
            <v>6468.6505823915886</v>
          </cell>
          <cell r="AB385">
            <v>6702.9585555805888</v>
          </cell>
          <cell r="AC385">
            <v>6914.6695631757657</v>
          </cell>
          <cell r="AD385">
            <v>7112.3157869124534</v>
          </cell>
          <cell r="AE385">
            <v>7299.036449092252</v>
          </cell>
          <cell r="AF385">
            <v>7473.5070002765306</v>
          </cell>
          <cell r="AG385">
            <v>7650.6268093158124</v>
          </cell>
          <cell r="AH385">
            <v>7821.6095431964377</v>
          </cell>
          <cell r="AI385">
            <v>7985.6288845509662</v>
          </cell>
          <cell r="AJ385">
            <v>8143.3133253780279</v>
          </cell>
          <cell r="AK385">
            <v>8298.0280156268436</v>
          </cell>
          <cell r="AL385">
            <v>8454.0220786748723</v>
          </cell>
          <cell r="AM385">
            <v>8611.4530513115897</v>
          </cell>
          <cell r="AN385">
            <v>8772.2591336535697</v>
          </cell>
          <cell r="AO385">
            <v>9626.1176477479585</v>
          </cell>
          <cell r="AP385">
            <v>9660.2073712471247</v>
          </cell>
          <cell r="AQ385">
            <v>8996.9896615066173</v>
          </cell>
          <cell r="AR385">
            <v>9855.4407401199496</v>
          </cell>
          <cell r="AS385">
            <v>9912.5523086865924</v>
          </cell>
          <cell r="AT385">
            <v>9983.9177039234128</v>
          </cell>
          <cell r="AU385">
            <v>10063.993231659815</v>
          </cell>
          <cell r="AV385">
            <v>10150.573637031566</v>
          </cell>
          <cell r="AW385">
            <v>10239.685539562759</v>
          </cell>
          <cell r="AX385">
            <v>10332.581367863604</v>
          </cell>
          <cell r="AY385">
            <v>10431.244069849308</v>
          </cell>
          <cell r="AZ385">
            <v>10537.135737322636</v>
          </cell>
          <cell r="BA385">
            <v>10633.775428364057</v>
          </cell>
          <cell r="BB385">
            <v>10722.146881656739</v>
          </cell>
          <cell r="BC385">
            <v>10806.072192061796</v>
          </cell>
          <cell r="BD385">
            <v>10882.130613984093</v>
          </cell>
          <cell r="BE385">
            <v>10972.235715992036</v>
          </cell>
          <cell r="BF385">
            <v>11062.138740387385</v>
          </cell>
          <cell r="BG385">
            <v>11151.655900685011</v>
          </cell>
          <cell r="BH385">
            <v>11240.233401528258</v>
          </cell>
          <cell r="BI385">
            <v>11326.461620209617</v>
          </cell>
          <cell r="BJ385">
            <v>11415.429296645079</v>
          </cell>
          <cell r="BK385">
            <v>11507.772533386382</v>
          </cell>
          <cell r="BL385">
            <v>11606.678275027876</v>
          </cell>
        </row>
        <row r="386">
          <cell r="C386" t="str">
            <v>Total EBITDAX</v>
          </cell>
          <cell r="E386">
            <v>5621</v>
          </cell>
          <cell r="F386">
            <v>5229</v>
          </cell>
          <cell r="G386">
            <v>5746</v>
          </cell>
          <cell r="H386">
            <v>4014.9693072797609</v>
          </cell>
          <cell r="I386">
            <v>5279.5266009024745</v>
          </cell>
          <cell r="J386">
            <v>3169.2010200626887</v>
          </cell>
          <cell r="K386">
            <v>11011.245917107653</v>
          </cell>
          <cell r="L386">
            <v>27404.778101586307</v>
          </cell>
          <cell r="M386">
            <v>31536.511556326219</v>
          </cell>
          <cell r="N386">
            <v>35481.502890927964</v>
          </cell>
          <cell r="O386">
            <v>40170.760961403277</v>
          </cell>
          <cell r="P386">
            <v>45054.700149536257</v>
          </cell>
          <cell r="Q386">
            <v>49808.623121688783</v>
          </cell>
          <cell r="R386">
            <v>55037.027769680448</v>
          </cell>
          <cell r="S386">
            <v>61461.380492877812</v>
          </cell>
          <cell r="T386">
            <v>68667.96788339183</v>
          </cell>
          <cell r="U386">
            <v>76786.124735535341</v>
          </cell>
          <cell r="V386">
            <v>82090.034435083377</v>
          </cell>
          <cell r="W386">
            <v>87686.37436888204</v>
          </cell>
          <cell r="X386">
            <v>95093.612555137486</v>
          </cell>
          <cell r="Y386">
            <v>99475.154118827442</v>
          </cell>
          <cell r="Z386">
            <v>104758.27257593702</v>
          </cell>
          <cell r="AA386">
            <v>109839.05362919901</v>
          </cell>
          <cell r="AB386">
            <v>116435.51097249276</v>
          </cell>
          <cell r="AC386">
            <v>123181.51854504086</v>
          </cell>
          <cell r="AD386">
            <v>128349.01143029261</v>
          </cell>
          <cell r="AE386">
            <v>134273.66089250438</v>
          </cell>
          <cell r="AF386">
            <v>141103.00850871639</v>
          </cell>
          <cell r="AG386">
            <v>150203.80055883882</v>
          </cell>
          <cell r="AH386">
            <v>157228.2885870685</v>
          </cell>
          <cell r="AI386">
            <v>164533.6630658104</v>
          </cell>
          <cell r="AJ386">
            <v>171242.37768206553</v>
          </cell>
          <cell r="AK386">
            <v>176969.18022412134</v>
          </cell>
          <cell r="AL386">
            <v>183709.54004135096</v>
          </cell>
          <cell r="AM386">
            <v>191176.27822226088</v>
          </cell>
          <cell r="AN386">
            <v>199260.31805536259</v>
          </cell>
          <cell r="AO386">
            <v>201697.75223902985</v>
          </cell>
          <cell r="AP386">
            <v>215850.72685691144</v>
          </cell>
          <cell r="AQ386">
            <v>209146.84537105585</v>
          </cell>
          <cell r="AR386">
            <v>218607.74953611498</v>
          </cell>
          <cell r="AS386">
            <v>228159.47686795139</v>
          </cell>
          <cell r="AT386">
            <v>244565.62994578585</v>
          </cell>
          <cell r="AU386">
            <v>251071.12807848534</v>
          </cell>
          <cell r="AV386">
            <v>261690.88753788141</v>
          </cell>
          <cell r="AW386">
            <v>269447.09822291019</v>
          </cell>
          <cell r="AX386">
            <v>275249.2571069682</v>
          </cell>
          <cell r="AY386">
            <v>285335.13414646592</v>
          </cell>
          <cell r="AZ386">
            <v>292461.05526461184</v>
          </cell>
          <cell r="BA386">
            <v>303553.37239126861</v>
          </cell>
          <cell r="BB386">
            <v>308537.27719299449</v>
          </cell>
          <cell r="BC386">
            <v>312977.21856257837</v>
          </cell>
          <cell r="BD386">
            <v>316159.08868820535</v>
          </cell>
          <cell r="BE386">
            <v>321603.22137648007</v>
          </cell>
          <cell r="BF386">
            <v>329024.85066193185</v>
          </cell>
          <cell r="BG386">
            <v>333997.46161426546</v>
          </cell>
          <cell r="BH386">
            <v>338484.36396065395</v>
          </cell>
          <cell r="BI386">
            <v>342948.63377198961</v>
          </cell>
          <cell r="BJ386">
            <v>347670.85858270305</v>
          </cell>
          <cell r="BK386">
            <v>352734.14220163488</v>
          </cell>
          <cell r="BL386">
            <v>359090.87006289337</v>
          </cell>
        </row>
        <row r="388">
          <cell r="C388" t="str">
            <v>D&amp;C Capex</v>
          </cell>
        </row>
        <row r="389">
          <cell r="B389">
            <v>1</v>
          </cell>
          <cell r="C389" t="str">
            <v>RAM-PDP</v>
          </cell>
          <cell r="E389">
            <v>-1973</v>
          </cell>
          <cell r="F389">
            <v>-1788</v>
          </cell>
          <cell r="G389">
            <v>-1240.1260000000002</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row>
        <row r="390">
          <cell r="B390">
            <v>2</v>
          </cell>
          <cell r="C390" t="str">
            <v>RAM-PDNP</v>
          </cell>
          <cell r="E390">
            <v>0</v>
          </cell>
          <cell r="F390">
            <v>0</v>
          </cell>
          <cell r="G390">
            <v>0</v>
          </cell>
          <cell r="H390">
            <v>0</v>
          </cell>
          <cell r="I390">
            <v>0</v>
          </cell>
          <cell r="J390">
            <v>0</v>
          </cell>
          <cell r="K390">
            <v>0</v>
          </cell>
          <cell r="L390">
            <v>0</v>
          </cell>
          <cell r="M390">
            <v>0</v>
          </cell>
          <cell r="N390">
            <v>0</v>
          </cell>
          <cell r="O390">
            <v>-1047.7266729</v>
          </cell>
          <cell r="P390">
            <v>0</v>
          </cell>
          <cell r="Q390">
            <v>-547.30039571999998</v>
          </cell>
          <cell r="R390">
            <v>0</v>
          </cell>
          <cell r="S390">
            <v>-557.28273203999993</v>
          </cell>
          <cell r="T390">
            <v>0</v>
          </cell>
          <cell r="U390">
            <v>-518</v>
          </cell>
          <cell r="V390">
            <v>0</v>
          </cell>
          <cell r="W390">
            <v>0</v>
          </cell>
          <cell r="X390">
            <v>-300</v>
          </cell>
          <cell r="Y390">
            <v>0</v>
          </cell>
          <cell r="Z390">
            <v>0</v>
          </cell>
          <cell r="AA390">
            <v>-525</v>
          </cell>
          <cell r="AB390">
            <v>0</v>
          </cell>
          <cell r="AC390">
            <v>0</v>
          </cell>
          <cell r="AD390">
            <v>0</v>
          </cell>
          <cell r="AE390">
            <v>0</v>
          </cell>
          <cell r="AF390">
            <v>0</v>
          </cell>
          <cell r="AG390">
            <v>0</v>
          </cell>
          <cell r="AH390">
            <v>0</v>
          </cell>
          <cell r="AI390">
            <v>0</v>
          </cell>
          <cell r="AJ390">
            <v>0</v>
          </cell>
          <cell r="AK390">
            <v>0</v>
          </cell>
          <cell r="AL390">
            <v>-129</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row>
        <row r="391">
          <cell r="B391">
            <v>3</v>
          </cell>
          <cell r="C391" t="str">
            <v>RAM-PUD</v>
          </cell>
          <cell r="E391">
            <v>0</v>
          </cell>
          <cell r="F391">
            <v>0</v>
          </cell>
          <cell r="G391">
            <v>0</v>
          </cell>
          <cell r="H391">
            <v>0</v>
          </cell>
          <cell r="I391">
            <v>0</v>
          </cell>
          <cell r="J391">
            <v>0</v>
          </cell>
          <cell r="K391">
            <v>0</v>
          </cell>
          <cell r="L391">
            <v>0</v>
          </cell>
          <cell r="M391">
            <v>0</v>
          </cell>
          <cell r="N391">
            <v>0</v>
          </cell>
          <cell r="O391">
            <v>-19403.540914239999</v>
          </cell>
          <cell r="P391">
            <v>-232.5</v>
          </cell>
          <cell r="Q391">
            <v>-736.29103244999999</v>
          </cell>
          <cell r="R391">
            <v>-1992.5</v>
          </cell>
          <cell r="S391">
            <v>-232.5</v>
          </cell>
          <cell r="T391">
            <v>-232.5</v>
          </cell>
          <cell r="U391">
            <v>-8777.5</v>
          </cell>
          <cell r="V391">
            <v>-759.89205378999998</v>
          </cell>
          <cell r="W391">
            <v>-232.5</v>
          </cell>
          <cell r="X391">
            <v>-6414.3526857999996</v>
          </cell>
          <cell r="Y391">
            <v>-232.5</v>
          </cell>
          <cell r="Z391">
            <v>0</v>
          </cell>
          <cell r="AA391">
            <v>-8073.7053716</v>
          </cell>
          <cell r="AB391">
            <v>0</v>
          </cell>
          <cell r="AC391">
            <v>0</v>
          </cell>
          <cell r="AD391">
            <v>-3485</v>
          </cell>
          <cell r="AE391">
            <v>0</v>
          </cell>
          <cell r="AF391">
            <v>0</v>
          </cell>
          <cell r="AG391">
            <v>-3485</v>
          </cell>
          <cell r="AH391">
            <v>0</v>
          </cell>
          <cell r="AI391">
            <v>0</v>
          </cell>
          <cell r="AJ391">
            <v>-4290</v>
          </cell>
          <cell r="AK391">
            <v>0</v>
          </cell>
          <cell r="AL391">
            <v>0</v>
          </cell>
          <cell r="AM391">
            <v>-1760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row>
        <row r="392">
          <cell r="B392">
            <v>4</v>
          </cell>
          <cell r="C392" t="str">
            <v>GEOI-PDP</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-65.515360000000001</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row>
        <row r="393">
          <cell r="B393">
            <v>5</v>
          </cell>
          <cell r="C393" t="str">
            <v>GEOI-PDNP</v>
          </cell>
          <cell r="E393">
            <v>0</v>
          </cell>
          <cell r="F393">
            <v>0</v>
          </cell>
          <cell r="G393">
            <v>0</v>
          </cell>
          <cell r="H393">
            <v>0</v>
          </cell>
          <cell r="I393">
            <v>0</v>
          </cell>
          <cell r="J393">
            <v>0</v>
          </cell>
          <cell r="K393">
            <v>0</v>
          </cell>
          <cell r="L393">
            <v>-47.523020000000002</v>
          </cell>
          <cell r="M393">
            <v>-69.253469999999993</v>
          </cell>
          <cell r="N393">
            <v>-87.233949999999993</v>
          </cell>
          <cell r="O393">
            <v>-80.882459999999995</v>
          </cell>
          <cell r="P393">
            <v>-99.779880000000006</v>
          </cell>
          <cell r="Q393">
            <v>-93.044820000000001</v>
          </cell>
          <cell r="R393">
            <v>-90.508759999999995</v>
          </cell>
          <cell r="S393">
            <v>-112.06668999999999</v>
          </cell>
          <cell r="T393">
            <v>-105.30798</v>
          </cell>
          <cell r="U393">
            <v>-144.4153</v>
          </cell>
          <cell r="V393">
            <v>-158.20984000000001</v>
          </cell>
          <cell r="W393">
            <v>-155.70018999999999</v>
          </cell>
          <cell r="X393">
            <v>-149.60719</v>
          </cell>
          <cell r="Y393">
            <v>-142.49502000000001</v>
          </cell>
          <cell r="Z393">
            <v>-140.99508</v>
          </cell>
          <cell r="AA393">
            <v>-151.28711999999999</v>
          </cell>
          <cell r="AB393">
            <v>-146.97318999999999</v>
          </cell>
          <cell r="AC393">
            <v>-139.34706499999999</v>
          </cell>
          <cell r="AD393">
            <v>-139.34706499999999</v>
          </cell>
          <cell r="AE393">
            <v>-139.34706499999999</v>
          </cell>
          <cell r="AF393">
            <v>-139.34706499999999</v>
          </cell>
          <cell r="AG393">
            <v>-139.34706499999999</v>
          </cell>
          <cell r="AH393">
            <v>-139.34706499999999</v>
          </cell>
          <cell r="AI393">
            <v>-139.34706499999999</v>
          </cell>
          <cell r="AJ393">
            <v>-139.34706499999999</v>
          </cell>
          <cell r="AK393">
            <v>-139.34706499999999</v>
          </cell>
          <cell r="AL393">
            <v>-139.34706499999999</v>
          </cell>
          <cell r="AM393">
            <v>-139.34706499999999</v>
          </cell>
          <cell r="AN393">
            <v>-139.34706499999999</v>
          </cell>
          <cell r="AO393">
            <v>-154.053431666667</v>
          </cell>
          <cell r="AP393">
            <v>-154.053431666667</v>
          </cell>
          <cell r="AQ393">
            <v>-154.053431666667</v>
          </cell>
          <cell r="AR393">
            <v>-154.053431666667</v>
          </cell>
          <cell r="AS393">
            <v>-154.053431666667</v>
          </cell>
          <cell r="AT393">
            <v>-154.053431666667</v>
          </cell>
          <cell r="AU393">
            <v>-154.053431666667</v>
          </cell>
          <cell r="AV393">
            <v>-154.053431666667</v>
          </cell>
          <cell r="AW393">
            <v>-154.053431666667</v>
          </cell>
          <cell r="AX393">
            <v>-154.053431666667</v>
          </cell>
          <cell r="AY393">
            <v>-154.053431666667</v>
          </cell>
          <cell r="AZ393">
            <v>-154.053431666667</v>
          </cell>
          <cell r="BA393">
            <v>-165.02216583333299</v>
          </cell>
          <cell r="BB393">
            <v>-165.02216583333299</v>
          </cell>
          <cell r="BC393">
            <v>-165.02216583333299</v>
          </cell>
          <cell r="BD393">
            <v>-165.02216583333299</v>
          </cell>
          <cell r="BE393">
            <v>-165.02216583333299</v>
          </cell>
          <cell r="BF393">
            <v>-165.02216583333299</v>
          </cell>
          <cell r="BG393">
            <v>-165.02216583333299</v>
          </cell>
          <cell r="BH393">
            <v>-165.02216583333299</v>
          </cell>
          <cell r="BI393">
            <v>-165.02216583333299</v>
          </cell>
          <cell r="BJ393">
            <v>-165.02216583333299</v>
          </cell>
          <cell r="BK393">
            <v>-165.02216583333299</v>
          </cell>
          <cell r="BL393">
            <v>-165.02216583333299</v>
          </cell>
        </row>
        <row r="394">
          <cell r="B394">
            <v>6</v>
          </cell>
          <cell r="C394" t="str">
            <v>GEOI-PUD</v>
          </cell>
          <cell r="E394">
            <v>0</v>
          </cell>
          <cell r="F394">
            <v>0</v>
          </cell>
          <cell r="G394">
            <v>0</v>
          </cell>
          <cell r="H394">
            <v>0</v>
          </cell>
          <cell r="I394">
            <v>0</v>
          </cell>
          <cell r="J394">
            <v>0</v>
          </cell>
          <cell r="K394">
            <v>0</v>
          </cell>
          <cell r="L394">
            <v>-3421.7749100000001</v>
          </cell>
          <cell r="M394">
            <v>-4048.6612500000001</v>
          </cell>
          <cell r="N394">
            <v>-8033.2403800000002</v>
          </cell>
          <cell r="O394">
            <v>-2125.49784</v>
          </cell>
          <cell r="P394">
            <v>-6102.28359</v>
          </cell>
          <cell r="Q394">
            <v>-4388.5531600000004</v>
          </cell>
          <cell r="R394">
            <v>-333.55659000000003</v>
          </cell>
          <cell r="S394">
            <v>-3195.7218800000001</v>
          </cell>
          <cell r="T394">
            <v>-1806.9790399999999</v>
          </cell>
          <cell r="U394">
            <v>-6108.2219999999998</v>
          </cell>
          <cell r="V394">
            <v>-678.98149000000001</v>
          </cell>
          <cell r="W394">
            <v>-19.76426</v>
          </cell>
          <cell r="X394">
            <v>-2161.7984999999999</v>
          </cell>
          <cell r="Y394">
            <v>0</v>
          </cell>
          <cell r="Z394">
            <v>0</v>
          </cell>
          <cell r="AA394">
            <v>0</v>
          </cell>
          <cell r="AB394">
            <v>0</v>
          </cell>
          <cell r="AC394">
            <v>-867.49639583333305</v>
          </cell>
          <cell r="AD394">
            <v>-867.49639583333305</v>
          </cell>
          <cell r="AE394">
            <v>-867.49639583333305</v>
          </cell>
          <cell r="AF394">
            <v>-867.49639583333305</v>
          </cell>
          <cell r="AG394">
            <v>-867.49639583333305</v>
          </cell>
          <cell r="AH394">
            <v>-867.49639583333305</v>
          </cell>
          <cell r="AI394">
            <v>-867.49639583333305</v>
          </cell>
          <cell r="AJ394">
            <v>-867.49639583333305</v>
          </cell>
          <cell r="AK394">
            <v>-867.49639583333305</v>
          </cell>
          <cell r="AL394">
            <v>-867.49639583333305</v>
          </cell>
          <cell r="AM394">
            <v>-867.49639583333305</v>
          </cell>
          <cell r="AN394">
            <v>-867.49639583333305</v>
          </cell>
          <cell r="AO394">
            <v>-0.61903833333333302</v>
          </cell>
          <cell r="AP394">
            <v>-0.61903833333333302</v>
          </cell>
          <cell r="AQ394">
            <v>-0.61903833333333302</v>
          </cell>
          <cell r="AR394">
            <v>-0.61903833333333302</v>
          </cell>
          <cell r="AS394">
            <v>-0.61903833333333302</v>
          </cell>
          <cell r="AT394">
            <v>-0.61903833333333302</v>
          </cell>
          <cell r="AU394">
            <v>-0.61903833333333302</v>
          </cell>
          <cell r="AV394">
            <v>-0.61903833333333302</v>
          </cell>
          <cell r="AW394">
            <v>-0.61903833333333302</v>
          </cell>
          <cell r="AX394">
            <v>-0.61903833333333302</v>
          </cell>
          <cell r="AY394">
            <v>-0.61903833333333302</v>
          </cell>
          <cell r="AZ394">
            <v>-0.61903833333333302</v>
          </cell>
          <cell r="BA394">
            <v>0</v>
          </cell>
          <cell r="BB394">
            <v>0</v>
          </cell>
          <cell r="BC394">
            <v>0</v>
          </cell>
          <cell r="BD394">
            <v>0</v>
          </cell>
          <cell r="BE394">
            <v>0</v>
          </cell>
          <cell r="BF394">
            <v>0</v>
          </cell>
          <cell r="BG394">
            <v>0</v>
          </cell>
          <cell r="BH394">
            <v>0</v>
          </cell>
          <cell r="BI394">
            <v>0</v>
          </cell>
          <cell r="BJ394">
            <v>0</v>
          </cell>
          <cell r="BK394">
            <v>0</v>
          </cell>
          <cell r="BL394">
            <v>0</v>
          </cell>
        </row>
        <row r="395">
          <cell r="B395">
            <v>7</v>
          </cell>
          <cell r="C395" t="str">
            <v>CH4-PDP</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row>
        <row r="396">
          <cell r="B396">
            <v>8</v>
          </cell>
          <cell r="C396" t="str">
            <v>CH4-PDNP</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row>
        <row r="397">
          <cell r="B397">
            <v>9</v>
          </cell>
          <cell r="C397" t="str">
            <v>Utica_BOG</v>
          </cell>
          <cell r="E397">
            <v>0</v>
          </cell>
          <cell r="F397">
            <v>0</v>
          </cell>
          <cell r="G397">
            <v>0</v>
          </cell>
          <cell r="H397">
            <v>0</v>
          </cell>
          <cell r="I397">
            <v>0</v>
          </cell>
          <cell r="J397">
            <v>0</v>
          </cell>
          <cell r="K397">
            <v>0</v>
          </cell>
          <cell r="L397">
            <v>0</v>
          </cell>
          <cell r="M397">
            <v>0</v>
          </cell>
          <cell r="N397">
            <v>-3400</v>
          </cell>
          <cell r="O397">
            <v>-3400</v>
          </cell>
          <cell r="P397">
            <v>0</v>
          </cell>
          <cell r="Q397">
            <v>-3400</v>
          </cell>
          <cell r="R397">
            <v>-7000</v>
          </cell>
          <cell r="S397">
            <v>-7000</v>
          </cell>
          <cell r="T397">
            <v>-3400</v>
          </cell>
          <cell r="U397">
            <v>-7000</v>
          </cell>
          <cell r="V397">
            <v>-7000</v>
          </cell>
          <cell r="W397">
            <v>-7000</v>
          </cell>
          <cell r="X397">
            <v>-7000</v>
          </cell>
          <cell r="Y397">
            <v>-7000</v>
          </cell>
          <cell r="Z397">
            <v>-7000</v>
          </cell>
          <cell r="AA397">
            <v>-7000</v>
          </cell>
          <cell r="AB397">
            <v>-7000</v>
          </cell>
          <cell r="AC397">
            <v>-7000</v>
          </cell>
          <cell r="AD397">
            <v>-7000</v>
          </cell>
          <cell r="AE397">
            <v>-7000</v>
          </cell>
          <cell r="AF397">
            <v>-7000</v>
          </cell>
          <cell r="AG397">
            <v>-7000</v>
          </cell>
          <cell r="AH397">
            <v>-7000</v>
          </cell>
          <cell r="AI397">
            <v>-7000</v>
          </cell>
          <cell r="AJ397">
            <v>-7000</v>
          </cell>
          <cell r="AK397">
            <v>-7000</v>
          </cell>
          <cell r="AL397">
            <v>-7000</v>
          </cell>
          <cell r="AM397">
            <v>-7000</v>
          </cell>
          <cell r="AN397">
            <v>-7000</v>
          </cell>
          <cell r="AO397">
            <v>-7000</v>
          </cell>
          <cell r="AP397">
            <v>-7000</v>
          </cell>
          <cell r="AQ397">
            <v>-7000</v>
          </cell>
          <cell r="AR397">
            <v>-7000</v>
          </cell>
          <cell r="AS397">
            <v>-7000</v>
          </cell>
          <cell r="AT397">
            <v>-7000</v>
          </cell>
          <cell r="AU397">
            <v>-7000</v>
          </cell>
          <cell r="AV397">
            <v>-7000</v>
          </cell>
          <cell r="AW397">
            <v>-7000</v>
          </cell>
          <cell r="AX397">
            <v>-7000</v>
          </cell>
          <cell r="AY397">
            <v>-14000</v>
          </cell>
          <cell r="AZ397">
            <v>-7000</v>
          </cell>
          <cell r="BA397">
            <v>-7000</v>
          </cell>
          <cell r="BB397">
            <v>-7000</v>
          </cell>
          <cell r="BC397">
            <v>-7000</v>
          </cell>
          <cell r="BD397">
            <v>-7000</v>
          </cell>
          <cell r="BE397">
            <v>-7000</v>
          </cell>
          <cell r="BF397">
            <v>-7000</v>
          </cell>
          <cell r="BG397">
            <v>-7000</v>
          </cell>
          <cell r="BH397">
            <v>-7000</v>
          </cell>
          <cell r="BI397">
            <v>-7000</v>
          </cell>
          <cell r="BJ397">
            <v>-7000</v>
          </cell>
          <cell r="BK397">
            <v>-7000</v>
          </cell>
          <cell r="BL397">
            <v>-7000</v>
          </cell>
        </row>
        <row r="398">
          <cell r="B398">
            <v>10</v>
          </cell>
          <cell r="C398" t="str">
            <v>Utica_BONCL</v>
          </cell>
          <cell r="E398">
            <v>0</v>
          </cell>
          <cell r="F398">
            <v>0</v>
          </cell>
          <cell r="G398">
            <v>0</v>
          </cell>
          <cell r="H398">
            <v>0</v>
          </cell>
          <cell r="I398">
            <v>0</v>
          </cell>
          <cell r="J398">
            <v>0</v>
          </cell>
          <cell r="K398">
            <v>-3400</v>
          </cell>
          <cell r="L398">
            <v>-3400</v>
          </cell>
          <cell r="M398">
            <v>0</v>
          </cell>
          <cell r="N398">
            <v>-3400</v>
          </cell>
          <cell r="O398">
            <v>-7000</v>
          </cell>
          <cell r="P398">
            <v>-7000</v>
          </cell>
          <cell r="Q398">
            <v>-3400</v>
          </cell>
          <cell r="R398">
            <v>-7000</v>
          </cell>
          <cell r="S398">
            <v>-7000</v>
          </cell>
          <cell r="T398">
            <v>-7000</v>
          </cell>
          <cell r="U398">
            <v>-7000</v>
          </cell>
          <cell r="V398">
            <v>-7000</v>
          </cell>
          <cell r="W398">
            <v>-7000</v>
          </cell>
          <cell r="X398">
            <v>-7000</v>
          </cell>
          <cell r="Y398">
            <v>-7000</v>
          </cell>
          <cell r="Z398">
            <v>-7000</v>
          </cell>
          <cell r="AA398">
            <v>-7000</v>
          </cell>
          <cell r="AB398">
            <v>-7000</v>
          </cell>
          <cell r="AC398">
            <v>-7000</v>
          </cell>
          <cell r="AD398">
            <v>-7000</v>
          </cell>
          <cell r="AE398">
            <v>-7000</v>
          </cell>
          <cell r="AF398">
            <v>-7000</v>
          </cell>
          <cell r="AG398">
            <v>-7000</v>
          </cell>
          <cell r="AH398">
            <v>-7000</v>
          </cell>
          <cell r="AI398">
            <v>-7000</v>
          </cell>
          <cell r="AJ398">
            <v>-7000</v>
          </cell>
          <cell r="AK398">
            <v>-7000</v>
          </cell>
          <cell r="AL398">
            <v>-7000</v>
          </cell>
          <cell r="AM398">
            <v>-7000</v>
          </cell>
          <cell r="AN398">
            <v>-7000</v>
          </cell>
          <cell r="AO398">
            <v>-7000</v>
          </cell>
          <cell r="AP398">
            <v>-7000</v>
          </cell>
          <cell r="AQ398">
            <v>-7000</v>
          </cell>
          <cell r="AR398">
            <v>-7000</v>
          </cell>
          <cell r="AS398">
            <v>-7000</v>
          </cell>
          <cell r="AT398">
            <v>-7000</v>
          </cell>
          <cell r="AU398">
            <v>-7000</v>
          </cell>
          <cell r="AV398">
            <v>-14000</v>
          </cell>
          <cell r="AW398">
            <v>-7000</v>
          </cell>
          <cell r="AX398">
            <v>-7000</v>
          </cell>
          <cell r="AY398">
            <v>-7000</v>
          </cell>
          <cell r="AZ398">
            <v>-7000</v>
          </cell>
          <cell r="BA398">
            <v>-7000</v>
          </cell>
          <cell r="BB398">
            <v>-7000</v>
          </cell>
          <cell r="BC398">
            <v>-7000</v>
          </cell>
          <cell r="BD398">
            <v>-7000</v>
          </cell>
          <cell r="BE398">
            <v>-7000</v>
          </cell>
          <cell r="BF398">
            <v>-7000</v>
          </cell>
          <cell r="BG398">
            <v>-7000</v>
          </cell>
          <cell r="BH398">
            <v>-7000</v>
          </cell>
          <cell r="BI398">
            <v>-7000</v>
          </cell>
          <cell r="BJ398">
            <v>-7000</v>
          </cell>
          <cell r="BK398">
            <v>-7000</v>
          </cell>
          <cell r="BL398">
            <v>-7000</v>
          </cell>
        </row>
        <row r="399">
          <cell r="B399">
            <v>11</v>
          </cell>
          <cell r="C399" t="str">
            <v>Utica_BOR</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-3060</v>
          </cell>
          <cell r="AD399">
            <v>-3060</v>
          </cell>
          <cell r="AE399">
            <v>-3060</v>
          </cell>
          <cell r="AF399">
            <v>-3060</v>
          </cell>
          <cell r="AG399">
            <v>-6300</v>
          </cell>
          <cell r="AH399">
            <v>-6300</v>
          </cell>
          <cell r="AI399">
            <v>-6300</v>
          </cell>
          <cell r="AJ399">
            <v>-6300</v>
          </cell>
          <cell r="AK399">
            <v>-6300</v>
          </cell>
          <cell r="AL399">
            <v>-6300</v>
          </cell>
          <cell r="AM399">
            <v>-6300</v>
          </cell>
          <cell r="AN399">
            <v>-6300</v>
          </cell>
          <cell r="AO399">
            <v>-6300</v>
          </cell>
          <cell r="AP399">
            <v>-6300</v>
          </cell>
          <cell r="AQ399">
            <v>-6300</v>
          </cell>
          <cell r="AR399">
            <v>-6300</v>
          </cell>
          <cell r="AS399">
            <v>-6300</v>
          </cell>
          <cell r="AT399">
            <v>-6300</v>
          </cell>
          <cell r="AU399">
            <v>-9360</v>
          </cell>
          <cell r="AV399">
            <v>-9360</v>
          </cell>
          <cell r="AW399">
            <v>-9360</v>
          </cell>
          <cell r="AX399">
            <v>-9360</v>
          </cell>
          <cell r="AY399">
            <v>-12600</v>
          </cell>
          <cell r="AZ399">
            <v>-12600</v>
          </cell>
          <cell r="BA399">
            <v>-12600</v>
          </cell>
          <cell r="BB399">
            <v>-12600</v>
          </cell>
          <cell r="BC399">
            <v>-12600</v>
          </cell>
          <cell r="BD399">
            <v>-12600</v>
          </cell>
          <cell r="BE399">
            <v>-12600</v>
          </cell>
          <cell r="BF399">
            <v>-12600</v>
          </cell>
          <cell r="BG399">
            <v>-12600</v>
          </cell>
          <cell r="BH399">
            <v>-12600</v>
          </cell>
          <cell r="BI399">
            <v>-12600</v>
          </cell>
          <cell r="BJ399">
            <v>-12600</v>
          </cell>
          <cell r="BK399">
            <v>-12600</v>
          </cell>
          <cell r="BL399">
            <v>-12600</v>
          </cell>
        </row>
        <row r="400">
          <cell r="B400">
            <v>12</v>
          </cell>
          <cell r="C400" t="str">
            <v>Utica_BOR</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-3060</v>
          </cell>
          <cell r="AD400">
            <v>-3060</v>
          </cell>
          <cell r="AE400">
            <v>-3060</v>
          </cell>
          <cell r="AF400">
            <v>-3060</v>
          </cell>
          <cell r="AG400">
            <v>-6300</v>
          </cell>
          <cell r="AH400">
            <v>-6300</v>
          </cell>
          <cell r="AI400">
            <v>-6300</v>
          </cell>
          <cell r="AJ400">
            <v>-6300</v>
          </cell>
          <cell r="AK400">
            <v>-6300</v>
          </cell>
          <cell r="AL400">
            <v>-6300</v>
          </cell>
          <cell r="AM400">
            <v>-6300</v>
          </cell>
          <cell r="AN400">
            <v>-6300</v>
          </cell>
          <cell r="AO400">
            <v>-6300</v>
          </cell>
          <cell r="AP400">
            <v>-6300</v>
          </cell>
          <cell r="AQ400">
            <v>-6300</v>
          </cell>
          <cell r="AR400">
            <v>-6300</v>
          </cell>
          <cell r="AS400">
            <v>-6300</v>
          </cell>
          <cell r="AT400">
            <v>-6300</v>
          </cell>
          <cell r="AU400">
            <v>-9360</v>
          </cell>
          <cell r="AV400">
            <v>-9360</v>
          </cell>
          <cell r="AW400">
            <v>-9360</v>
          </cell>
          <cell r="AX400">
            <v>-9360</v>
          </cell>
          <cell r="AY400">
            <v>-12600</v>
          </cell>
          <cell r="AZ400">
            <v>-12600</v>
          </cell>
          <cell r="BA400">
            <v>-12600</v>
          </cell>
          <cell r="BB400">
            <v>-12600</v>
          </cell>
          <cell r="BC400">
            <v>-12600</v>
          </cell>
          <cell r="BD400">
            <v>-12600</v>
          </cell>
          <cell r="BE400">
            <v>-12600</v>
          </cell>
          <cell r="BF400">
            <v>-12600</v>
          </cell>
          <cell r="BG400">
            <v>-12600</v>
          </cell>
          <cell r="BH400">
            <v>-12600</v>
          </cell>
          <cell r="BI400">
            <v>-12600</v>
          </cell>
          <cell r="BJ400">
            <v>-12600</v>
          </cell>
          <cell r="BK400">
            <v>-12600</v>
          </cell>
          <cell r="BL400">
            <v>-12600</v>
          </cell>
        </row>
        <row r="401">
          <cell r="B401">
            <v>13</v>
          </cell>
          <cell r="C401" t="str">
            <v>Utica_TG</v>
          </cell>
          <cell r="E401">
            <v>0</v>
          </cell>
          <cell r="F401">
            <v>0</v>
          </cell>
          <cell r="G401">
            <v>0</v>
          </cell>
          <cell r="H401">
            <v>0</v>
          </cell>
          <cell r="I401">
            <v>0</v>
          </cell>
          <cell r="J401">
            <v>0</v>
          </cell>
          <cell r="K401">
            <v>0</v>
          </cell>
          <cell r="L401">
            <v>0</v>
          </cell>
          <cell r="M401">
            <v>0</v>
          </cell>
          <cell r="N401">
            <v>0</v>
          </cell>
          <cell r="O401">
            <v>0</v>
          </cell>
          <cell r="P401">
            <v>-3400</v>
          </cell>
          <cell r="Q401">
            <v>0</v>
          </cell>
          <cell r="R401">
            <v>0</v>
          </cell>
          <cell r="S401">
            <v>0</v>
          </cell>
          <cell r="T401">
            <v>-7000</v>
          </cell>
          <cell r="U401">
            <v>-3400</v>
          </cell>
          <cell r="V401">
            <v>-3400</v>
          </cell>
          <cell r="W401">
            <v>-3400</v>
          </cell>
          <cell r="X401">
            <v>-7000</v>
          </cell>
          <cell r="Y401">
            <v>-7000</v>
          </cell>
          <cell r="Z401">
            <v>-7000</v>
          </cell>
          <cell r="AA401">
            <v>-7000</v>
          </cell>
          <cell r="AB401">
            <v>-7000</v>
          </cell>
          <cell r="AC401">
            <v>-7000</v>
          </cell>
          <cell r="AD401">
            <v>-7000</v>
          </cell>
          <cell r="AE401">
            <v>-7000</v>
          </cell>
          <cell r="AF401">
            <v>-7000</v>
          </cell>
          <cell r="AG401">
            <v>-7000</v>
          </cell>
          <cell r="AH401">
            <v>-7000</v>
          </cell>
          <cell r="AI401">
            <v>-7000</v>
          </cell>
          <cell r="AJ401">
            <v>-7000</v>
          </cell>
          <cell r="AK401">
            <v>-7000</v>
          </cell>
          <cell r="AL401">
            <v>-7000</v>
          </cell>
          <cell r="AM401">
            <v>-7000</v>
          </cell>
          <cell r="AN401">
            <v>-7000</v>
          </cell>
          <cell r="AO401">
            <v>-10400</v>
          </cell>
          <cell r="AP401">
            <v>-10400</v>
          </cell>
          <cell r="AQ401">
            <v>-10400</v>
          </cell>
          <cell r="AR401">
            <v>-10400</v>
          </cell>
          <cell r="AS401">
            <v>-14000</v>
          </cell>
          <cell r="AT401">
            <v>-14000</v>
          </cell>
          <cell r="AU401">
            <v>-14000</v>
          </cell>
          <cell r="AV401">
            <v>-14000</v>
          </cell>
          <cell r="AW401">
            <v>-14000</v>
          </cell>
          <cell r="AX401">
            <v>-14000</v>
          </cell>
          <cell r="AY401">
            <v>-14000</v>
          </cell>
          <cell r="AZ401">
            <v>-14000</v>
          </cell>
          <cell r="BA401">
            <v>-28000</v>
          </cell>
          <cell r="BB401">
            <v>-14000</v>
          </cell>
          <cell r="BC401">
            <v>-14000</v>
          </cell>
          <cell r="BD401">
            <v>-14000</v>
          </cell>
          <cell r="BE401">
            <v>-14000</v>
          </cell>
          <cell r="BF401">
            <v>-14000</v>
          </cell>
          <cell r="BG401">
            <v>-14000</v>
          </cell>
          <cell r="BH401">
            <v>-14000</v>
          </cell>
          <cell r="BI401">
            <v>-14000</v>
          </cell>
          <cell r="BJ401">
            <v>-14000</v>
          </cell>
          <cell r="BK401">
            <v>-14000</v>
          </cell>
          <cell r="BL401">
            <v>-14000</v>
          </cell>
        </row>
        <row r="402">
          <cell r="B402">
            <v>14</v>
          </cell>
          <cell r="C402" t="str">
            <v>Woodbine_EN</v>
          </cell>
          <cell r="E402">
            <v>0</v>
          </cell>
          <cell r="F402">
            <v>0</v>
          </cell>
          <cell r="G402">
            <v>0</v>
          </cell>
          <cell r="H402">
            <v>0</v>
          </cell>
          <cell r="I402">
            <v>-1820</v>
          </cell>
          <cell r="J402">
            <v>-1820</v>
          </cell>
          <cell r="K402">
            <v>-1820</v>
          </cell>
          <cell r="L402">
            <v>-3900</v>
          </cell>
          <cell r="M402">
            <v>-5720</v>
          </cell>
          <cell r="N402">
            <v>-5720</v>
          </cell>
          <cell r="O402">
            <v>-5720</v>
          </cell>
          <cell r="P402">
            <v>-7800</v>
          </cell>
          <cell r="Q402">
            <v>-7800</v>
          </cell>
          <cell r="R402">
            <v>-7800</v>
          </cell>
          <cell r="S402">
            <v>-7800</v>
          </cell>
          <cell r="T402">
            <v>-7800</v>
          </cell>
          <cell r="U402">
            <v>-7800</v>
          </cell>
          <cell r="V402">
            <v>-5980</v>
          </cell>
          <cell r="W402">
            <v>-5980</v>
          </cell>
          <cell r="X402">
            <v>-5980</v>
          </cell>
          <cell r="Y402">
            <v>-3900</v>
          </cell>
          <cell r="Z402">
            <v>-3900</v>
          </cell>
          <cell r="AA402">
            <v>-3900</v>
          </cell>
          <cell r="AB402">
            <v>-3900</v>
          </cell>
          <cell r="AC402">
            <v>-3900</v>
          </cell>
          <cell r="AD402">
            <v>-3900</v>
          </cell>
          <cell r="AE402">
            <v>-3900</v>
          </cell>
          <cell r="AF402">
            <v>-3900</v>
          </cell>
          <cell r="AG402">
            <v>-3900</v>
          </cell>
          <cell r="AH402">
            <v>-3900</v>
          </cell>
          <cell r="AI402">
            <v>-7540.0000000000009</v>
          </cell>
          <cell r="AJ402">
            <v>-7540.0000000000009</v>
          </cell>
          <cell r="AK402">
            <v>-7540.0000000000009</v>
          </cell>
          <cell r="AL402">
            <v>-11700.000000000002</v>
          </cell>
          <cell r="AM402">
            <v>-11700.000000000002</v>
          </cell>
          <cell r="AN402">
            <v>-11700.000000000002</v>
          </cell>
          <cell r="AO402">
            <v>-9880</v>
          </cell>
          <cell r="AP402">
            <v>-19760</v>
          </cell>
          <cell r="AQ402">
            <v>0</v>
          </cell>
          <cell r="AR402">
            <v>-7800</v>
          </cell>
          <cell r="AS402">
            <v>-7800</v>
          </cell>
          <cell r="AT402">
            <v>-15600</v>
          </cell>
          <cell r="AU402">
            <v>-7800</v>
          </cell>
          <cell r="AV402">
            <v>-7800</v>
          </cell>
          <cell r="AW402">
            <v>-7800</v>
          </cell>
          <cell r="AX402">
            <v>-7800</v>
          </cell>
          <cell r="AY402">
            <v>-7800</v>
          </cell>
          <cell r="AZ402">
            <v>-7800</v>
          </cell>
          <cell r="BA402">
            <v>-7800</v>
          </cell>
          <cell r="BB402">
            <v>-7800</v>
          </cell>
          <cell r="BC402">
            <v>-7800</v>
          </cell>
          <cell r="BD402">
            <v>-7800</v>
          </cell>
          <cell r="BE402">
            <v>-7800</v>
          </cell>
          <cell r="BF402">
            <v>-7800</v>
          </cell>
          <cell r="BG402">
            <v>-7800</v>
          </cell>
          <cell r="BH402">
            <v>-7800</v>
          </cell>
          <cell r="BI402">
            <v>-7800</v>
          </cell>
          <cell r="BJ402">
            <v>-7800</v>
          </cell>
          <cell r="BK402">
            <v>-7800</v>
          </cell>
          <cell r="BL402">
            <v>-7800</v>
          </cell>
        </row>
        <row r="403">
          <cell r="B403">
            <v>15</v>
          </cell>
          <cell r="C403" t="str">
            <v>Woodbine_AMI</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-2240</v>
          </cell>
          <cell r="X403">
            <v>-2240</v>
          </cell>
          <cell r="Y403">
            <v>-2240</v>
          </cell>
          <cell r="Z403">
            <v>-4800</v>
          </cell>
          <cell r="AA403">
            <v>-4800</v>
          </cell>
          <cell r="AB403">
            <v>-4800</v>
          </cell>
          <cell r="AC403">
            <v>-7040</v>
          </cell>
          <cell r="AD403">
            <v>-7040</v>
          </cell>
          <cell r="AE403">
            <v>-7040</v>
          </cell>
          <cell r="AF403">
            <v>-9600</v>
          </cell>
          <cell r="AG403">
            <v>-9600</v>
          </cell>
          <cell r="AH403">
            <v>-9600</v>
          </cell>
          <cell r="AI403">
            <v>-7360</v>
          </cell>
          <cell r="AJ403">
            <v>-7360</v>
          </cell>
          <cell r="AK403">
            <v>-7360</v>
          </cell>
          <cell r="AL403">
            <v>-4800</v>
          </cell>
          <cell r="AM403">
            <v>-4800</v>
          </cell>
          <cell r="AN403">
            <v>-4800</v>
          </cell>
          <cell r="AO403">
            <v>-9280</v>
          </cell>
          <cell r="AP403">
            <v>-9280</v>
          </cell>
          <cell r="AQ403">
            <v>-9280</v>
          </cell>
          <cell r="AR403">
            <v>-14400.000000000002</v>
          </cell>
          <cell r="AS403">
            <v>-14400.000000000002</v>
          </cell>
          <cell r="AT403">
            <v>-14400.000000000002</v>
          </cell>
          <cell r="AU403">
            <v>-16640</v>
          </cell>
          <cell r="AV403">
            <v>-16640</v>
          </cell>
          <cell r="AW403">
            <v>-16640</v>
          </cell>
          <cell r="AX403">
            <v>-19200</v>
          </cell>
          <cell r="AY403">
            <v>-19200</v>
          </cell>
          <cell r="AZ403">
            <v>-19200</v>
          </cell>
          <cell r="BA403">
            <v>-19200</v>
          </cell>
          <cell r="BB403">
            <v>-19200</v>
          </cell>
          <cell r="BC403">
            <v>-19200</v>
          </cell>
          <cell r="BD403">
            <v>-19200</v>
          </cell>
          <cell r="BE403">
            <v>-19200</v>
          </cell>
          <cell r="BF403">
            <v>-38400</v>
          </cell>
          <cell r="BG403">
            <v>-19200</v>
          </cell>
          <cell r="BH403">
            <v>-19200</v>
          </cell>
          <cell r="BI403">
            <v>-19200</v>
          </cell>
          <cell r="BJ403">
            <v>-19200</v>
          </cell>
          <cell r="BK403">
            <v>-19200</v>
          </cell>
          <cell r="BL403">
            <v>-19200</v>
          </cell>
        </row>
        <row r="404">
          <cell r="B404">
            <v>16</v>
          </cell>
          <cell r="C404" t="str">
            <v>Wilcox</v>
          </cell>
          <cell r="E404">
            <v>0</v>
          </cell>
          <cell r="F404">
            <v>0</v>
          </cell>
          <cell r="G404">
            <v>0</v>
          </cell>
          <cell r="H404">
            <v>0</v>
          </cell>
          <cell r="I404">
            <v>0</v>
          </cell>
          <cell r="J404">
            <v>0</v>
          </cell>
          <cell r="K404">
            <v>0</v>
          </cell>
          <cell r="L404">
            <v>-3400</v>
          </cell>
          <cell r="M404">
            <v>-3400</v>
          </cell>
          <cell r="N404">
            <v>-3400</v>
          </cell>
          <cell r="O404">
            <v>-6800</v>
          </cell>
          <cell r="P404">
            <v>-6800</v>
          </cell>
          <cell r="Q404">
            <v>-6800</v>
          </cell>
          <cell r="R404">
            <v>-6800</v>
          </cell>
          <cell r="S404">
            <v>-6800</v>
          </cell>
          <cell r="T404">
            <v>-6800</v>
          </cell>
          <cell r="U404">
            <v>-6800</v>
          </cell>
          <cell r="V404">
            <v>-6800</v>
          </cell>
          <cell r="W404">
            <v>-6800</v>
          </cell>
          <cell r="X404">
            <v>-6800</v>
          </cell>
          <cell r="Y404">
            <v>-6800</v>
          </cell>
          <cell r="Z404">
            <v>-6800</v>
          </cell>
          <cell r="AA404">
            <v>-6800</v>
          </cell>
          <cell r="AB404">
            <v>-6800</v>
          </cell>
          <cell r="AC404">
            <v>-10200</v>
          </cell>
          <cell r="AD404">
            <v>-10200</v>
          </cell>
          <cell r="AE404">
            <v>-10200</v>
          </cell>
          <cell r="AF404">
            <v>-13600</v>
          </cell>
          <cell r="AG404">
            <v>-13600</v>
          </cell>
          <cell r="AH404">
            <v>-13600</v>
          </cell>
          <cell r="AI404">
            <v>-13600</v>
          </cell>
          <cell r="AJ404">
            <v>-13600</v>
          </cell>
          <cell r="AK404">
            <v>-13600</v>
          </cell>
          <cell r="AL404">
            <v>-13600</v>
          </cell>
          <cell r="AM404">
            <v>-13600</v>
          </cell>
          <cell r="AN404">
            <v>-13600</v>
          </cell>
          <cell r="AO404">
            <v>-17000</v>
          </cell>
          <cell r="AP404">
            <v>-17000</v>
          </cell>
          <cell r="AQ404">
            <v>-17000</v>
          </cell>
          <cell r="AR404">
            <v>-20400</v>
          </cell>
          <cell r="AS404">
            <v>-20400</v>
          </cell>
          <cell r="AT404">
            <v>-20400</v>
          </cell>
          <cell r="AU404">
            <v>-20400</v>
          </cell>
          <cell r="AV404">
            <v>-20400</v>
          </cell>
          <cell r="AW404">
            <v>-40800</v>
          </cell>
          <cell r="AX404">
            <v>-20400</v>
          </cell>
          <cell r="AY404">
            <v>-20400</v>
          </cell>
          <cell r="AZ404">
            <v>-20400</v>
          </cell>
          <cell r="BA404">
            <v>-20400</v>
          </cell>
          <cell r="BB404">
            <v>-20400</v>
          </cell>
          <cell r="BC404">
            <v>-20400</v>
          </cell>
          <cell r="BD404">
            <v>-20400</v>
          </cell>
          <cell r="BE404">
            <v>-20400</v>
          </cell>
          <cell r="BF404">
            <v>-20400</v>
          </cell>
          <cell r="BG404">
            <v>-20400</v>
          </cell>
          <cell r="BH404">
            <v>-20400</v>
          </cell>
          <cell r="BI404">
            <v>-20400</v>
          </cell>
          <cell r="BJ404">
            <v>-20400</v>
          </cell>
          <cell r="BK404">
            <v>-20400</v>
          </cell>
          <cell r="BL404">
            <v>-20400</v>
          </cell>
        </row>
        <row r="405">
          <cell r="B405">
            <v>17</v>
          </cell>
          <cell r="C405" t="str">
            <v>Mississippian</v>
          </cell>
          <cell r="E405">
            <v>0</v>
          </cell>
          <cell r="F405">
            <v>0</v>
          </cell>
          <cell r="G405">
            <v>0</v>
          </cell>
          <cell r="H405">
            <v>-1500</v>
          </cell>
          <cell r="I405">
            <v>-1500</v>
          </cell>
          <cell r="J405">
            <v>-1500</v>
          </cell>
          <cell r="K405">
            <v>-3000</v>
          </cell>
          <cell r="L405">
            <v>-3000</v>
          </cell>
          <cell r="M405">
            <v>-3000</v>
          </cell>
          <cell r="N405">
            <v>-3000</v>
          </cell>
          <cell r="O405">
            <v>-3000</v>
          </cell>
          <cell r="P405">
            <v>-3000</v>
          </cell>
          <cell r="Q405">
            <v>-4500</v>
          </cell>
          <cell r="R405">
            <v>-4500</v>
          </cell>
          <cell r="S405">
            <v>-4500</v>
          </cell>
          <cell r="T405">
            <v>-6000</v>
          </cell>
          <cell r="U405">
            <v>-6000</v>
          </cell>
          <cell r="V405">
            <v>-6000</v>
          </cell>
          <cell r="W405">
            <v>-6000</v>
          </cell>
          <cell r="X405">
            <v>-6000</v>
          </cell>
          <cell r="Y405">
            <v>-6000</v>
          </cell>
          <cell r="Z405">
            <v>-6000</v>
          </cell>
          <cell r="AA405">
            <v>-6000</v>
          </cell>
          <cell r="AB405">
            <v>-6000</v>
          </cell>
          <cell r="AC405">
            <v>-7500</v>
          </cell>
          <cell r="AD405">
            <v>-7500</v>
          </cell>
          <cell r="AE405">
            <v>-7500</v>
          </cell>
          <cell r="AF405">
            <v>-9000</v>
          </cell>
          <cell r="AG405">
            <v>-9000</v>
          </cell>
          <cell r="AH405">
            <v>-9000</v>
          </cell>
          <cell r="AI405">
            <v>-9000</v>
          </cell>
          <cell r="AJ405">
            <v>-9000</v>
          </cell>
          <cell r="AK405">
            <v>-9000</v>
          </cell>
          <cell r="AL405">
            <v>-9000</v>
          </cell>
          <cell r="AM405">
            <v>-9000</v>
          </cell>
          <cell r="AN405">
            <v>-9000</v>
          </cell>
          <cell r="AO405">
            <v>-9000</v>
          </cell>
          <cell r="AP405">
            <v>-18000</v>
          </cell>
          <cell r="AQ405">
            <v>0</v>
          </cell>
          <cell r="AR405">
            <v>-9000</v>
          </cell>
          <cell r="AS405">
            <v>-9000</v>
          </cell>
          <cell r="AT405">
            <v>-18000</v>
          </cell>
          <cell r="AU405">
            <v>-9000</v>
          </cell>
          <cell r="AV405">
            <v>-9000</v>
          </cell>
          <cell r="AW405">
            <v>-9000</v>
          </cell>
          <cell r="AX405">
            <v>-9000</v>
          </cell>
          <cell r="AY405">
            <v>-9000</v>
          </cell>
          <cell r="AZ405">
            <v>-9000</v>
          </cell>
          <cell r="BA405">
            <v>-9000</v>
          </cell>
          <cell r="BB405">
            <v>-9000</v>
          </cell>
          <cell r="BC405">
            <v>-9000</v>
          </cell>
          <cell r="BD405">
            <v>-9000</v>
          </cell>
          <cell r="BE405">
            <v>-9000</v>
          </cell>
          <cell r="BF405">
            <v>-9000</v>
          </cell>
          <cell r="BG405">
            <v>-9000</v>
          </cell>
          <cell r="BH405">
            <v>-9000</v>
          </cell>
          <cell r="BI405">
            <v>-9000</v>
          </cell>
          <cell r="BJ405">
            <v>-9000</v>
          </cell>
          <cell r="BK405">
            <v>-9000</v>
          </cell>
          <cell r="BL405">
            <v>-9000</v>
          </cell>
        </row>
        <row r="406">
          <cell r="B406">
            <v>18</v>
          </cell>
          <cell r="C406" t="str">
            <v>LRSP1</v>
          </cell>
          <cell r="E406">
            <v>0</v>
          </cell>
          <cell r="F406">
            <v>0</v>
          </cell>
          <cell r="G406">
            <v>0</v>
          </cell>
          <cell r="H406">
            <v>0</v>
          </cell>
          <cell r="I406">
            <v>-6300</v>
          </cell>
          <cell r="J406">
            <v>-6300</v>
          </cell>
          <cell r="K406">
            <v>0</v>
          </cell>
          <cell r="L406">
            <v>-1800</v>
          </cell>
          <cell r="M406">
            <v>-1800</v>
          </cell>
          <cell r="N406">
            <v>-6300</v>
          </cell>
          <cell r="O406">
            <v>-6300</v>
          </cell>
          <cell r="P406">
            <v>-6300</v>
          </cell>
          <cell r="Q406">
            <v>-8100</v>
          </cell>
          <cell r="R406">
            <v>-8100</v>
          </cell>
          <cell r="S406">
            <v>-8100</v>
          </cell>
          <cell r="T406">
            <v>-8100</v>
          </cell>
          <cell r="U406">
            <v>-8100</v>
          </cell>
          <cell r="V406">
            <v>-8100</v>
          </cell>
          <cell r="W406">
            <v>-8100</v>
          </cell>
          <cell r="X406">
            <v>-8100</v>
          </cell>
          <cell r="Y406">
            <v>-14400</v>
          </cell>
          <cell r="Z406">
            <v>-14400</v>
          </cell>
          <cell r="AA406">
            <v>-14400</v>
          </cell>
          <cell r="AB406">
            <v>-16200</v>
          </cell>
          <cell r="AC406">
            <v>-16200</v>
          </cell>
          <cell r="AD406">
            <v>-16200</v>
          </cell>
          <cell r="AE406">
            <v>-16200</v>
          </cell>
          <cell r="AF406">
            <v>-16200</v>
          </cell>
          <cell r="AG406">
            <v>-16200</v>
          </cell>
          <cell r="AH406">
            <v>-16200</v>
          </cell>
          <cell r="AI406">
            <v>-16200</v>
          </cell>
          <cell r="AJ406">
            <v>-16200</v>
          </cell>
          <cell r="AK406">
            <v>-16200</v>
          </cell>
          <cell r="AL406">
            <v>-16200</v>
          </cell>
          <cell r="AM406">
            <v>-16200</v>
          </cell>
          <cell r="AN406">
            <v>-16200</v>
          </cell>
          <cell r="AO406">
            <v>-16200</v>
          </cell>
          <cell r="AP406">
            <v>-32400</v>
          </cell>
          <cell r="AQ406">
            <v>0</v>
          </cell>
          <cell r="AR406">
            <v>-16200</v>
          </cell>
          <cell r="AS406">
            <v>-16200</v>
          </cell>
          <cell r="AT406">
            <v>-32400</v>
          </cell>
          <cell r="AU406">
            <v>-16200</v>
          </cell>
          <cell r="AV406">
            <v>-16200</v>
          </cell>
          <cell r="AW406">
            <v>-16200</v>
          </cell>
          <cell r="AX406">
            <v>-16200</v>
          </cell>
          <cell r="AY406">
            <v>-16200</v>
          </cell>
          <cell r="AZ406">
            <v>-16200</v>
          </cell>
          <cell r="BA406">
            <v>-16200</v>
          </cell>
          <cell r="BB406">
            <v>-16200</v>
          </cell>
          <cell r="BC406">
            <v>-16200</v>
          </cell>
          <cell r="BD406">
            <v>-16200</v>
          </cell>
          <cell r="BE406">
            <v>-16200</v>
          </cell>
          <cell r="BF406">
            <v>-16200</v>
          </cell>
          <cell r="BG406">
            <v>-16200</v>
          </cell>
          <cell r="BH406">
            <v>-16200</v>
          </cell>
          <cell r="BI406">
            <v>-16200</v>
          </cell>
          <cell r="BJ406">
            <v>-16200</v>
          </cell>
          <cell r="BK406">
            <v>-16200</v>
          </cell>
          <cell r="BL406">
            <v>-16200</v>
          </cell>
        </row>
        <row r="407">
          <cell r="B407">
            <v>19</v>
          </cell>
          <cell r="C407" t="str">
            <v>LRSP2</v>
          </cell>
          <cell r="E407">
            <v>0</v>
          </cell>
          <cell r="F407">
            <v>0</v>
          </cell>
          <cell r="G407">
            <v>0</v>
          </cell>
          <cell r="H407">
            <v>-4000</v>
          </cell>
          <cell r="I407">
            <v>-4000</v>
          </cell>
          <cell r="J407">
            <v>0</v>
          </cell>
          <cell r="K407">
            <v>-4500</v>
          </cell>
          <cell r="L407">
            <v>-4500</v>
          </cell>
          <cell r="M407">
            <v>0</v>
          </cell>
          <cell r="N407">
            <v>0</v>
          </cell>
          <cell r="O407">
            <v>-4000</v>
          </cell>
          <cell r="P407">
            <v>-4000</v>
          </cell>
          <cell r="Q407">
            <v>-4000</v>
          </cell>
          <cell r="R407">
            <v>-8500</v>
          </cell>
          <cell r="S407">
            <v>-8500</v>
          </cell>
          <cell r="T407">
            <v>-8500</v>
          </cell>
          <cell r="U407">
            <v>-8500</v>
          </cell>
          <cell r="V407">
            <v>-8500</v>
          </cell>
          <cell r="W407">
            <v>-8500</v>
          </cell>
          <cell r="X407">
            <v>-8500</v>
          </cell>
          <cell r="Y407">
            <v>-8500</v>
          </cell>
          <cell r="Z407">
            <v>-8500</v>
          </cell>
          <cell r="AA407">
            <v>-8500</v>
          </cell>
          <cell r="AB407">
            <v>-8500</v>
          </cell>
          <cell r="AC407">
            <v>-12500</v>
          </cell>
          <cell r="AD407">
            <v>-12500</v>
          </cell>
          <cell r="AE407">
            <v>-12500</v>
          </cell>
          <cell r="AF407">
            <v>-17000</v>
          </cell>
          <cell r="AG407">
            <v>-17000</v>
          </cell>
          <cell r="AH407">
            <v>-17000</v>
          </cell>
          <cell r="AI407">
            <v>-17000</v>
          </cell>
          <cell r="AJ407">
            <v>-17000</v>
          </cell>
          <cell r="AK407">
            <v>-17000</v>
          </cell>
          <cell r="AL407">
            <v>-17000</v>
          </cell>
          <cell r="AM407">
            <v>-17000</v>
          </cell>
          <cell r="AN407">
            <v>-17000</v>
          </cell>
          <cell r="AO407">
            <v>-21000</v>
          </cell>
          <cell r="AP407">
            <v>-42000</v>
          </cell>
          <cell r="AQ407">
            <v>0</v>
          </cell>
          <cell r="AR407">
            <v>-25500</v>
          </cell>
          <cell r="AS407">
            <v>-25500</v>
          </cell>
          <cell r="AT407">
            <v>-51000</v>
          </cell>
          <cell r="AU407">
            <v>-25500</v>
          </cell>
          <cell r="AV407">
            <v>-25500</v>
          </cell>
          <cell r="AW407">
            <v>-25500</v>
          </cell>
          <cell r="AX407">
            <v>-25500</v>
          </cell>
          <cell r="AY407">
            <v>-25500</v>
          </cell>
          <cell r="AZ407">
            <v>-25500</v>
          </cell>
          <cell r="BA407">
            <v>-25500</v>
          </cell>
          <cell r="BB407">
            <v>-25500</v>
          </cell>
          <cell r="BC407">
            <v>-25500</v>
          </cell>
          <cell r="BD407">
            <v>-25500</v>
          </cell>
          <cell r="BE407">
            <v>-25500</v>
          </cell>
          <cell r="BF407">
            <v>-25500</v>
          </cell>
          <cell r="BG407">
            <v>-25500</v>
          </cell>
          <cell r="BH407">
            <v>-25500</v>
          </cell>
          <cell r="BI407">
            <v>-25500</v>
          </cell>
          <cell r="BJ407">
            <v>-25500</v>
          </cell>
          <cell r="BK407">
            <v>-25500</v>
          </cell>
          <cell r="BL407">
            <v>-25500</v>
          </cell>
        </row>
        <row r="408">
          <cell r="B408">
            <v>20</v>
          </cell>
          <cell r="C408" t="str">
            <v>LRSP3</v>
          </cell>
          <cell r="E408">
            <v>0</v>
          </cell>
          <cell r="F408">
            <v>0</v>
          </cell>
          <cell r="G408">
            <v>0</v>
          </cell>
          <cell r="H408">
            <v>0</v>
          </cell>
          <cell r="I408">
            <v>0</v>
          </cell>
          <cell r="J408">
            <v>-4500</v>
          </cell>
          <cell r="K408">
            <v>-4500</v>
          </cell>
          <cell r="L408">
            <v>0</v>
          </cell>
          <cell r="M408">
            <v>-4500</v>
          </cell>
          <cell r="N408">
            <v>-4500</v>
          </cell>
          <cell r="O408">
            <v>-4500</v>
          </cell>
          <cell r="P408">
            <v>-4500</v>
          </cell>
          <cell r="Q408">
            <v>-4500</v>
          </cell>
          <cell r="R408">
            <v>-9000</v>
          </cell>
          <cell r="S408">
            <v>-9000</v>
          </cell>
          <cell r="T408">
            <v>-9000</v>
          </cell>
          <cell r="U408">
            <v>-9000</v>
          </cell>
          <cell r="V408">
            <v>-9000</v>
          </cell>
          <cell r="W408">
            <v>-9000</v>
          </cell>
          <cell r="X408">
            <v>-9000</v>
          </cell>
          <cell r="Y408">
            <v>-9000</v>
          </cell>
          <cell r="Z408">
            <v>-13500</v>
          </cell>
          <cell r="AA408">
            <v>-13500</v>
          </cell>
          <cell r="AB408">
            <v>-13500</v>
          </cell>
          <cell r="AC408">
            <v>-18000</v>
          </cell>
          <cell r="AD408">
            <v>-18000</v>
          </cell>
          <cell r="AE408">
            <v>-18000</v>
          </cell>
          <cell r="AF408">
            <v>-18000</v>
          </cell>
          <cell r="AG408">
            <v>-18000</v>
          </cell>
          <cell r="AH408">
            <v>-18000</v>
          </cell>
          <cell r="AI408">
            <v>-18000</v>
          </cell>
          <cell r="AJ408">
            <v>-18000</v>
          </cell>
          <cell r="AK408">
            <v>-18000</v>
          </cell>
          <cell r="AL408">
            <v>-22500</v>
          </cell>
          <cell r="AM408">
            <v>-22500</v>
          </cell>
          <cell r="AN408">
            <v>-22500</v>
          </cell>
          <cell r="AO408">
            <v>-27000</v>
          </cell>
          <cell r="AP408">
            <v>-27000</v>
          </cell>
          <cell r="AQ408">
            <v>-27000</v>
          </cell>
          <cell r="AR408">
            <v>-27000</v>
          </cell>
          <cell r="AS408">
            <v>-27000</v>
          </cell>
          <cell r="AT408">
            <v>-27000</v>
          </cell>
          <cell r="AU408">
            <v>-27000</v>
          </cell>
          <cell r="AV408">
            <v>-54000</v>
          </cell>
          <cell r="AW408">
            <v>-27000</v>
          </cell>
          <cell r="AX408">
            <v>-31500</v>
          </cell>
          <cell r="AY408">
            <v>-31500</v>
          </cell>
          <cell r="AZ408">
            <v>-31500</v>
          </cell>
          <cell r="BA408">
            <v>-36000</v>
          </cell>
          <cell r="BB408">
            <v>-36000</v>
          </cell>
          <cell r="BC408">
            <v>-36000</v>
          </cell>
          <cell r="BD408">
            <v>-36000</v>
          </cell>
          <cell r="BE408">
            <v>-36000</v>
          </cell>
          <cell r="BF408">
            <v>-36000</v>
          </cell>
          <cell r="BG408">
            <v>-36000</v>
          </cell>
          <cell r="BH408">
            <v>-36000</v>
          </cell>
          <cell r="BI408">
            <v>-36000</v>
          </cell>
          <cell r="BJ408">
            <v>-36000</v>
          </cell>
          <cell r="BK408">
            <v>-36000</v>
          </cell>
          <cell r="BL408">
            <v>-36000</v>
          </cell>
        </row>
        <row r="409">
          <cell r="B409">
            <v>21</v>
          </cell>
          <cell r="C409" t="str">
            <v>LRSP4</v>
          </cell>
          <cell r="E409">
            <v>0</v>
          </cell>
          <cell r="F409">
            <v>0</v>
          </cell>
          <cell r="G409">
            <v>0</v>
          </cell>
          <cell r="H409">
            <v>0</v>
          </cell>
          <cell r="I409">
            <v>0</v>
          </cell>
          <cell r="J409">
            <v>0</v>
          </cell>
          <cell r="K409">
            <v>0</v>
          </cell>
          <cell r="L409">
            <v>0</v>
          </cell>
          <cell r="M409">
            <v>0</v>
          </cell>
          <cell r="N409">
            <v>0</v>
          </cell>
          <cell r="O409">
            <v>-3600</v>
          </cell>
          <cell r="P409">
            <v>-3600</v>
          </cell>
          <cell r="Q409">
            <v>-3600</v>
          </cell>
          <cell r="R409">
            <v>-3600</v>
          </cell>
          <cell r="S409">
            <v>-7200</v>
          </cell>
          <cell r="T409">
            <v>-7200</v>
          </cell>
          <cell r="U409">
            <v>-7200</v>
          </cell>
          <cell r="V409">
            <v>-7200</v>
          </cell>
          <cell r="W409">
            <v>-7200</v>
          </cell>
          <cell r="X409">
            <v>-7200</v>
          </cell>
          <cell r="Y409">
            <v>-7200</v>
          </cell>
          <cell r="Z409">
            <v>-7200</v>
          </cell>
          <cell r="AA409">
            <v>-7200</v>
          </cell>
          <cell r="AB409">
            <v>-7200</v>
          </cell>
          <cell r="AC409">
            <v>-10800</v>
          </cell>
          <cell r="AD409">
            <v>-10800</v>
          </cell>
          <cell r="AE409">
            <v>-10800</v>
          </cell>
          <cell r="AF409">
            <v>-10800</v>
          </cell>
          <cell r="AG409">
            <v>-14400</v>
          </cell>
          <cell r="AH409">
            <v>-14400</v>
          </cell>
          <cell r="AI409">
            <v>-14400</v>
          </cell>
          <cell r="AJ409">
            <v>-14400</v>
          </cell>
          <cell r="AK409">
            <v>-14400</v>
          </cell>
          <cell r="AL409">
            <v>-14400</v>
          </cell>
          <cell r="AM409">
            <v>-14400</v>
          </cell>
          <cell r="AN409">
            <v>-14400</v>
          </cell>
          <cell r="AO409">
            <v>-18000</v>
          </cell>
          <cell r="AP409">
            <v>-18000</v>
          </cell>
          <cell r="AQ409">
            <v>-18000</v>
          </cell>
          <cell r="AR409">
            <v>-18000</v>
          </cell>
          <cell r="AS409">
            <v>-21600</v>
          </cell>
          <cell r="AT409">
            <v>-21600</v>
          </cell>
          <cell r="AU409">
            <v>-21600</v>
          </cell>
          <cell r="AV409">
            <v>-21600</v>
          </cell>
          <cell r="AW409">
            <v>-21600</v>
          </cell>
          <cell r="AX409">
            <v>-21600</v>
          </cell>
          <cell r="AY409">
            <v>-21600</v>
          </cell>
          <cell r="AZ409">
            <v>-21600</v>
          </cell>
          <cell r="BA409">
            <v>-43200</v>
          </cell>
          <cell r="BB409">
            <v>-21600</v>
          </cell>
          <cell r="BC409">
            <v>-21600</v>
          </cell>
          <cell r="BD409">
            <v>-21600</v>
          </cell>
          <cell r="BE409">
            <v>-21600</v>
          </cell>
          <cell r="BF409">
            <v>-21600</v>
          </cell>
          <cell r="BG409">
            <v>-21600</v>
          </cell>
          <cell r="BH409">
            <v>-21600</v>
          </cell>
          <cell r="BI409">
            <v>-21600</v>
          </cell>
          <cell r="BJ409">
            <v>-21600</v>
          </cell>
          <cell r="BK409">
            <v>-21600</v>
          </cell>
          <cell r="BL409">
            <v>-21600</v>
          </cell>
        </row>
        <row r="410">
          <cell r="B410">
            <v>22</v>
          </cell>
          <cell r="C410" t="str">
            <v>Bakken1</v>
          </cell>
          <cell r="E410">
            <v>0</v>
          </cell>
          <cell r="F410">
            <v>0</v>
          </cell>
          <cell r="G410">
            <v>0</v>
          </cell>
          <cell r="H410">
            <v>0</v>
          </cell>
          <cell r="I410">
            <v>0</v>
          </cell>
          <cell r="J410">
            <v>0</v>
          </cell>
          <cell r="K410">
            <v>0</v>
          </cell>
          <cell r="L410">
            <v>-8137.5</v>
          </cell>
          <cell r="M410">
            <v>-2325</v>
          </cell>
          <cell r="N410">
            <v>-8137.5</v>
          </cell>
          <cell r="O410">
            <v>-4650</v>
          </cell>
          <cell r="P410">
            <v>-4650</v>
          </cell>
          <cell r="Q410">
            <v>-7537.5</v>
          </cell>
          <cell r="R410">
            <v>-2025</v>
          </cell>
          <cell r="S410">
            <v>-7537.5</v>
          </cell>
          <cell r="T410">
            <v>-4050</v>
          </cell>
          <cell r="U410">
            <v>-7537.5</v>
          </cell>
          <cell r="V410">
            <v>-7537.5</v>
          </cell>
          <cell r="W410">
            <v>-4050</v>
          </cell>
          <cell r="X410">
            <v>-7537.5</v>
          </cell>
          <cell r="Y410">
            <v>-7537.5</v>
          </cell>
          <cell r="Z410">
            <v>-7537.5</v>
          </cell>
          <cell r="AA410">
            <v>-4050</v>
          </cell>
          <cell r="AB410">
            <v>-5512.5</v>
          </cell>
          <cell r="AC410">
            <v>-7537.5</v>
          </cell>
          <cell r="AD410">
            <v>-2025</v>
          </cell>
          <cell r="AE410">
            <v>-7537.5</v>
          </cell>
          <cell r="AF410">
            <v>-4050</v>
          </cell>
          <cell r="AG410">
            <v>-7537.5</v>
          </cell>
          <cell r="AH410">
            <v>-7537.5</v>
          </cell>
          <cell r="AI410">
            <v>-4050</v>
          </cell>
          <cell r="AJ410">
            <v>-7537.5</v>
          </cell>
          <cell r="AK410">
            <v>-7537.5</v>
          </cell>
          <cell r="AL410">
            <v>-7537.5</v>
          </cell>
          <cell r="AM410">
            <v>-4050</v>
          </cell>
          <cell r="AN410">
            <v>-5512.5</v>
          </cell>
          <cell r="AO410">
            <v>-7537.5</v>
          </cell>
          <cell r="AP410">
            <v>-2025</v>
          </cell>
          <cell r="AQ410">
            <v>-7537.5</v>
          </cell>
          <cell r="AR410">
            <v>-4050</v>
          </cell>
          <cell r="AS410">
            <v>-7537.5</v>
          </cell>
          <cell r="AT410">
            <v>-7537.5</v>
          </cell>
          <cell r="AU410">
            <v>-4050</v>
          </cell>
          <cell r="AV410">
            <v>-7537.5</v>
          </cell>
          <cell r="AW410">
            <v>-7537.5</v>
          </cell>
          <cell r="AX410">
            <v>-7537.5</v>
          </cell>
          <cell r="AY410">
            <v>-4050</v>
          </cell>
          <cell r="AZ410">
            <v>-5512.5</v>
          </cell>
          <cell r="BA410">
            <v>-7537.5</v>
          </cell>
          <cell r="BB410">
            <v>-2025</v>
          </cell>
          <cell r="BC410">
            <v>-7537.5</v>
          </cell>
          <cell r="BD410">
            <v>-4050</v>
          </cell>
          <cell r="BE410">
            <v>-7537.5</v>
          </cell>
          <cell r="BF410">
            <v>-7537.5</v>
          </cell>
          <cell r="BG410">
            <v>-4050</v>
          </cell>
          <cell r="BH410">
            <v>-7537.5</v>
          </cell>
          <cell r="BI410">
            <v>-7537.5</v>
          </cell>
          <cell r="BJ410">
            <v>-7537.5</v>
          </cell>
          <cell r="BK410">
            <v>-4050</v>
          </cell>
          <cell r="BL410">
            <v>-5512.5</v>
          </cell>
        </row>
        <row r="411">
          <cell r="B411">
            <v>23</v>
          </cell>
          <cell r="C411" t="str">
            <v>Bakken2</v>
          </cell>
          <cell r="E411">
            <v>0</v>
          </cell>
          <cell r="F411">
            <v>0</v>
          </cell>
          <cell r="G411">
            <v>0</v>
          </cell>
          <cell r="H411">
            <v>0</v>
          </cell>
          <cell r="I411">
            <v>0</v>
          </cell>
          <cell r="J411">
            <v>0</v>
          </cell>
          <cell r="K411">
            <v>0</v>
          </cell>
          <cell r="L411">
            <v>-1995</v>
          </cell>
          <cell r="M411">
            <v>-2995</v>
          </cell>
          <cell r="N411">
            <v>-2995</v>
          </cell>
          <cell r="O411">
            <v>-1995</v>
          </cell>
          <cell r="P411">
            <v>-2995</v>
          </cell>
          <cell r="Q411">
            <v>-2995</v>
          </cell>
          <cell r="R411">
            <v>-1995</v>
          </cell>
          <cell r="S411">
            <v>-2995</v>
          </cell>
          <cell r="T411">
            <v>-1995</v>
          </cell>
          <cell r="U411">
            <v>-2995</v>
          </cell>
          <cell r="V411">
            <v>-2995</v>
          </cell>
          <cell r="W411">
            <v>-1995</v>
          </cell>
          <cell r="X411">
            <v>-2995</v>
          </cell>
          <cell r="Y411">
            <v>-2995</v>
          </cell>
          <cell r="Z411">
            <v>-2995</v>
          </cell>
          <cell r="AA411">
            <v>-1995</v>
          </cell>
          <cell r="AB411">
            <v>-2995</v>
          </cell>
          <cell r="AC411">
            <v>-2995</v>
          </cell>
          <cell r="AD411">
            <v>-1995</v>
          </cell>
          <cell r="AE411">
            <v>-2995</v>
          </cell>
          <cell r="AF411">
            <v>-1995</v>
          </cell>
          <cell r="AG411">
            <v>-2995</v>
          </cell>
          <cell r="AH411">
            <v>-2995</v>
          </cell>
          <cell r="AI411">
            <v>-1995</v>
          </cell>
          <cell r="AJ411">
            <v>-2995</v>
          </cell>
          <cell r="AK411">
            <v>-2995</v>
          </cell>
          <cell r="AL411">
            <v>-2995</v>
          </cell>
          <cell r="AM411">
            <v>-1995</v>
          </cell>
          <cell r="AN411">
            <v>-2995</v>
          </cell>
          <cell r="AO411">
            <v>-2995</v>
          </cell>
          <cell r="AP411">
            <v>-1995</v>
          </cell>
          <cell r="AQ411">
            <v>-2920</v>
          </cell>
          <cell r="AR411">
            <v>-1920</v>
          </cell>
          <cell r="AS411">
            <v>-2920</v>
          </cell>
          <cell r="AT411">
            <v>-2920</v>
          </cell>
          <cell r="AU411">
            <v>-1920</v>
          </cell>
          <cell r="AV411">
            <v>-2920</v>
          </cell>
          <cell r="AW411">
            <v>-2920</v>
          </cell>
          <cell r="AX411">
            <v>-2920</v>
          </cell>
          <cell r="AY411">
            <v>-1920</v>
          </cell>
          <cell r="AZ411">
            <v>-2920</v>
          </cell>
          <cell r="BA411">
            <v>-2920</v>
          </cell>
          <cell r="BB411">
            <v>-1920</v>
          </cell>
          <cell r="BC411">
            <v>-2920</v>
          </cell>
          <cell r="BD411">
            <v>-1920</v>
          </cell>
          <cell r="BE411">
            <v>-1960</v>
          </cell>
          <cell r="BF411">
            <v>-1960</v>
          </cell>
          <cell r="BG411">
            <v>-960</v>
          </cell>
          <cell r="BH411">
            <v>-1960</v>
          </cell>
          <cell r="BI411">
            <v>-1960</v>
          </cell>
          <cell r="BJ411">
            <v>-1960</v>
          </cell>
          <cell r="BK411">
            <v>-960</v>
          </cell>
          <cell r="BL411">
            <v>-1960</v>
          </cell>
        </row>
        <row r="412">
          <cell r="B412">
            <v>24</v>
          </cell>
          <cell r="C412" t="str">
            <v>AustinChalk</v>
          </cell>
          <cell r="E412">
            <v>0</v>
          </cell>
          <cell r="F412">
            <v>0</v>
          </cell>
          <cell r="G412">
            <v>0</v>
          </cell>
          <cell r="H412">
            <v>0</v>
          </cell>
          <cell r="I412">
            <v>0</v>
          </cell>
          <cell r="J412">
            <v>0</v>
          </cell>
          <cell r="K412">
            <v>0</v>
          </cell>
          <cell r="L412">
            <v>0</v>
          </cell>
          <cell r="M412">
            <v>-1750</v>
          </cell>
          <cell r="N412">
            <v>0</v>
          </cell>
          <cell r="O412">
            <v>-1750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row>
        <row r="413">
          <cell r="B413">
            <v>25</v>
          </cell>
          <cell r="C413" t="str">
            <v>ThreeForks</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-3292</v>
          </cell>
          <cell r="AD413">
            <v>-3292</v>
          </cell>
          <cell r="AE413">
            <v>-6584</v>
          </cell>
          <cell r="AF413">
            <v>-6584</v>
          </cell>
          <cell r="AG413">
            <v>-6584</v>
          </cell>
          <cell r="AH413">
            <v>-6584</v>
          </cell>
          <cell r="AI413">
            <v>-6584</v>
          </cell>
          <cell r="AJ413">
            <v>-6584</v>
          </cell>
          <cell r="AK413">
            <v>-6584</v>
          </cell>
          <cell r="AL413">
            <v>-6584</v>
          </cell>
          <cell r="AM413">
            <v>-6584</v>
          </cell>
          <cell r="AN413">
            <v>-6584</v>
          </cell>
          <cell r="AO413">
            <v>-6584</v>
          </cell>
          <cell r="AP413">
            <v>-9876</v>
          </cell>
          <cell r="AQ413">
            <v>-3292</v>
          </cell>
          <cell r="AR413">
            <v>-6584</v>
          </cell>
          <cell r="AS413">
            <v>-6584</v>
          </cell>
          <cell r="AT413">
            <v>-9876</v>
          </cell>
          <cell r="AU413">
            <v>-6584</v>
          </cell>
          <cell r="AV413">
            <v>-6584</v>
          </cell>
          <cell r="AW413">
            <v>-6584</v>
          </cell>
          <cell r="AX413">
            <v>-6584</v>
          </cell>
          <cell r="AY413">
            <v>-6584</v>
          </cell>
          <cell r="AZ413">
            <v>-6584</v>
          </cell>
          <cell r="BA413">
            <v>-6584</v>
          </cell>
          <cell r="BB413">
            <v>-6584</v>
          </cell>
          <cell r="BC413">
            <v>-6584</v>
          </cell>
          <cell r="BD413">
            <v>-6584</v>
          </cell>
          <cell r="BE413">
            <v>-6584</v>
          </cell>
          <cell r="BF413">
            <v>-6584</v>
          </cell>
          <cell r="BG413">
            <v>-6584</v>
          </cell>
          <cell r="BH413">
            <v>-6584</v>
          </cell>
          <cell r="BI413">
            <v>-6584</v>
          </cell>
          <cell r="BJ413">
            <v>-6584</v>
          </cell>
          <cell r="BK413">
            <v>-6584</v>
          </cell>
          <cell r="BL413">
            <v>-6584</v>
          </cell>
        </row>
        <row r="414">
          <cell r="B414">
            <v>26</v>
          </cell>
          <cell r="C414" t="str">
            <v>CH4</v>
          </cell>
          <cell r="E414">
            <v>0</v>
          </cell>
          <cell r="F414">
            <v>0</v>
          </cell>
          <cell r="G414">
            <v>0</v>
          </cell>
          <cell r="H414">
            <v>0</v>
          </cell>
          <cell r="I414">
            <v>0</v>
          </cell>
          <cell r="J414">
            <v>0</v>
          </cell>
          <cell r="K414">
            <v>-5600</v>
          </cell>
          <cell r="L414">
            <v>-8800</v>
          </cell>
          <cell r="M414">
            <v>-8800</v>
          </cell>
          <cell r="N414">
            <v>-9200</v>
          </cell>
          <cell r="O414">
            <v>-9200</v>
          </cell>
          <cell r="P414">
            <v>-9200</v>
          </cell>
          <cell r="Q414">
            <v>-8800</v>
          </cell>
          <cell r="R414">
            <v>-8800</v>
          </cell>
          <cell r="S414">
            <v>-8800</v>
          </cell>
          <cell r="T414">
            <v>-12000</v>
          </cell>
          <cell r="U414">
            <v>-12000</v>
          </cell>
          <cell r="V414">
            <v>-12000</v>
          </cell>
          <cell r="W414">
            <v>-12000</v>
          </cell>
          <cell r="X414">
            <v>-12000</v>
          </cell>
          <cell r="Y414">
            <v>-12000</v>
          </cell>
          <cell r="Z414">
            <v>-12000</v>
          </cell>
          <cell r="AA414">
            <v>-12000</v>
          </cell>
          <cell r="AB414">
            <v>-12000</v>
          </cell>
          <cell r="AC414">
            <v>-12000</v>
          </cell>
          <cell r="AD414">
            <v>-12000</v>
          </cell>
          <cell r="AE414">
            <v>-12000</v>
          </cell>
          <cell r="AF414">
            <v>-12000</v>
          </cell>
          <cell r="AG414">
            <v>-12000</v>
          </cell>
          <cell r="AH414">
            <v>-12000</v>
          </cell>
          <cell r="AI414">
            <v>-12000</v>
          </cell>
          <cell r="AJ414">
            <v>-12000</v>
          </cell>
          <cell r="AK414">
            <v>-12000</v>
          </cell>
          <cell r="AL414">
            <v>-12000</v>
          </cell>
          <cell r="AM414">
            <v>-12000</v>
          </cell>
          <cell r="AN414">
            <v>-12000</v>
          </cell>
          <cell r="AO414">
            <v>-24000</v>
          </cell>
          <cell r="AP414">
            <v>-12000</v>
          </cell>
          <cell r="AQ414">
            <v>0</v>
          </cell>
          <cell r="AR414">
            <v>-24000</v>
          </cell>
          <cell r="AS414">
            <v>-12000</v>
          </cell>
          <cell r="AT414">
            <v>-12000</v>
          </cell>
          <cell r="AU414">
            <v>-12000</v>
          </cell>
          <cell r="AV414">
            <v>-12000</v>
          </cell>
          <cell r="AW414">
            <v>-12000</v>
          </cell>
          <cell r="AX414">
            <v>-12000</v>
          </cell>
          <cell r="AY414">
            <v>-12000</v>
          </cell>
          <cell r="AZ414">
            <v>-12000</v>
          </cell>
          <cell r="BA414">
            <v>-12000</v>
          </cell>
          <cell r="BB414">
            <v>-12000</v>
          </cell>
          <cell r="BC414">
            <v>-12000</v>
          </cell>
          <cell r="BD414">
            <v>-12000</v>
          </cell>
          <cell r="BE414">
            <v>-12000</v>
          </cell>
          <cell r="BF414">
            <v>-12000</v>
          </cell>
          <cell r="BG414">
            <v>-12000</v>
          </cell>
          <cell r="BH414">
            <v>-12000</v>
          </cell>
          <cell r="BI414">
            <v>-12000</v>
          </cell>
          <cell r="BJ414">
            <v>-12000</v>
          </cell>
          <cell r="BK414">
            <v>-12000</v>
          </cell>
          <cell r="BL414">
            <v>-6400</v>
          </cell>
        </row>
        <row r="415">
          <cell r="B415">
            <v>27</v>
          </cell>
          <cell r="C415" t="str">
            <v>CH4_Area</v>
          </cell>
          <cell r="E415">
            <v>0</v>
          </cell>
          <cell r="F415">
            <v>0</v>
          </cell>
          <cell r="G415">
            <v>0</v>
          </cell>
          <cell r="H415">
            <v>0</v>
          </cell>
          <cell r="I415">
            <v>0</v>
          </cell>
          <cell r="J415">
            <v>0</v>
          </cell>
          <cell r="K415">
            <v>-2520</v>
          </cell>
          <cell r="L415">
            <v>-5400</v>
          </cell>
          <cell r="M415">
            <v>-5400</v>
          </cell>
          <cell r="N415">
            <v>-5400</v>
          </cell>
          <cell r="O415">
            <v>-5400</v>
          </cell>
          <cell r="P415">
            <v>-5400</v>
          </cell>
          <cell r="Q415">
            <v>-5400</v>
          </cell>
          <cell r="R415">
            <v>-5400</v>
          </cell>
          <cell r="S415">
            <v>-5400</v>
          </cell>
          <cell r="T415">
            <v>-5400</v>
          </cell>
          <cell r="U415">
            <v>-5400</v>
          </cell>
          <cell r="V415">
            <v>-5400</v>
          </cell>
          <cell r="W415">
            <v>-5400</v>
          </cell>
          <cell r="X415">
            <v>-5400</v>
          </cell>
          <cell r="Y415">
            <v>-5400</v>
          </cell>
          <cell r="Z415">
            <v>-5400</v>
          </cell>
          <cell r="AA415">
            <v>-5400</v>
          </cell>
          <cell r="AB415">
            <v>-5400</v>
          </cell>
          <cell r="AC415">
            <v>-5400</v>
          </cell>
          <cell r="AD415">
            <v>-5400</v>
          </cell>
          <cell r="AE415">
            <v>-5400</v>
          </cell>
          <cell r="AF415">
            <v>-5400</v>
          </cell>
          <cell r="AG415">
            <v>-5400</v>
          </cell>
          <cell r="AH415">
            <v>-5400</v>
          </cell>
          <cell r="AI415">
            <v>-5400</v>
          </cell>
          <cell r="AJ415">
            <v>-5400</v>
          </cell>
          <cell r="AK415">
            <v>-5400</v>
          </cell>
          <cell r="AL415">
            <v>-5400</v>
          </cell>
          <cell r="AM415">
            <v>-5400</v>
          </cell>
          <cell r="AN415">
            <v>-5400</v>
          </cell>
          <cell r="AO415">
            <v>-10800</v>
          </cell>
          <cell r="AP415">
            <v>-5400</v>
          </cell>
          <cell r="AQ415">
            <v>0</v>
          </cell>
          <cell r="AR415">
            <v>-10800</v>
          </cell>
          <cell r="AS415">
            <v>-5400</v>
          </cell>
          <cell r="AT415">
            <v>-5400</v>
          </cell>
          <cell r="AU415">
            <v>-5400</v>
          </cell>
          <cell r="AV415">
            <v>-5400</v>
          </cell>
          <cell r="AW415">
            <v>-5400</v>
          </cell>
          <cell r="AX415">
            <v>-5400</v>
          </cell>
          <cell r="AY415">
            <v>-5400</v>
          </cell>
          <cell r="AZ415">
            <v>-5400</v>
          </cell>
          <cell r="BA415">
            <v>-5400</v>
          </cell>
          <cell r="BB415">
            <v>-5400</v>
          </cell>
          <cell r="BC415">
            <v>-5400</v>
          </cell>
          <cell r="BD415">
            <v>-5400</v>
          </cell>
          <cell r="BE415">
            <v>-5400</v>
          </cell>
          <cell r="BF415">
            <v>-5400</v>
          </cell>
          <cell r="BG415">
            <v>-5400</v>
          </cell>
          <cell r="BH415">
            <v>-5400</v>
          </cell>
          <cell r="BI415">
            <v>-5400</v>
          </cell>
          <cell r="BJ415">
            <v>-5400</v>
          </cell>
          <cell r="BK415">
            <v>-5400</v>
          </cell>
          <cell r="BL415">
            <v>-2880</v>
          </cell>
        </row>
        <row r="416">
          <cell r="C416" t="str">
            <v>Total D&amp;C Capex</v>
          </cell>
          <cell r="E416">
            <v>-1973</v>
          </cell>
          <cell r="F416">
            <v>-1788</v>
          </cell>
          <cell r="G416">
            <v>-1240.1260000000002</v>
          </cell>
          <cell r="H416">
            <v>-5500</v>
          </cell>
          <cell r="I416">
            <v>-13620</v>
          </cell>
          <cell r="J416">
            <v>-14120</v>
          </cell>
          <cell r="K416">
            <v>-25340</v>
          </cell>
          <cell r="L416">
            <v>-47801.797930000001</v>
          </cell>
          <cell r="M416">
            <v>-43807.914720000001</v>
          </cell>
          <cell r="N416">
            <v>-63572.974329999997</v>
          </cell>
          <cell r="O416">
            <v>-89972.647887140003</v>
          </cell>
          <cell r="P416">
            <v>-75079.563469999994</v>
          </cell>
          <cell r="Q416">
            <v>-76597.689408170001</v>
          </cell>
          <cell r="R416">
            <v>-82936.565350000004</v>
          </cell>
          <cell r="S416">
            <v>-94730.07130204</v>
          </cell>
          <cell r="T416">
            <v>-96389.787020000003</v>
          </cell>
          <cell r="U416">
            <v>-114280.6373</v>
          </cell>
          <cell r="V416">
            <v>-98509.583383789999</v>
          </cell>
          <cell r="W416">
            <v>-95072.964449999999</v>
          </cell>
          <cell r="X416">
            <v>-111778.2583758</v>
          </cell>
          <cell r="Y416">
            <v>-107347.49502</v>
          </cell>
          <cell r="Z416">
            <v>-114239.01044</v>
          </cell>
          <cell r="AA416">
            <v>-118294.9924916</v>
          </cell>
          <cell r="AB416">
            <v>-113954.47319</v>
          </cell>
          <cell r="AC416">
            <v>-145491.34346083333</v>
          </cell>
          <cell r="AD416">
            <v>-142463.84346083333</v>
          </cell>
          <cell r="AE416">
            <v>-148783.34346083333</v>
          </cell>
          <cell r="AF416">
            <v>-156255.84346083333</v>
          </cell>
          <cell r="AG416">
            <v>-174308.34346083333</v>
          </cell>
          <cell r="AH416">
            <v>-170823.34346083333</v>
          </cell>
          <cell r="AI416">
            <v>-167735.84346083333</v>
          </cell>
          <cell r="AJ416">
            <v>-176513.34346083333</v>
          </cell>
          <cell r="AK416">
            <v>-172223.34346083333</v>
          </cell>
          <cell r="AL416">
            <v>-178452.34346083333</v>
          </cell>
          <cell r="AM416">
            <v>-175595.84346083333</v>
          </cell>
          <cell r="AN416">
            <v>-176298.34346083333</v>
          </cell>
          <cell r="AO416">
            <v>-216431.17246999999</v>
          </cell>
          <cell r="AP416">
            <v>-251890.67246999999</v>
          </cell>
          <cell r="AQ416">
            <v>-122184.17247</v>
          </cell>
          <cell r="AR416">
            <v>-222808.67246999999</v>
          </cell>
          <cell r="AS416">
            <v>-217096.17246999999</v>
          </cell>
          <cell r="AT416">
            <v>-278888.17246999999</v>
          </cell>
          <cell r="AU416">
            <v>-220968.67246999999</v>
          </cell>
          <cell r="AV416">
            <v>-259456.17246999999</v>
          </cell>
          <cell r="AW416">
            <v>-245856.17246999999</v>
          </cell>
          <cell r="AX416">
            <v>-232516.17246999999</v>
          </cell>
          <cell r="AY416">
            <v>-241508.67246999999</v>
          </cell>
          <cell r="AZ416">
            <v>-236971.17246999999</v>
          </cell>
          <cell r="BA416">
            <v>-279106.52216583333</v>
          </cell>
          <cell r="BB416">
            <v>-236994.02216583333</v>
          </cell>
          <cell r="BC416">
            <v>-243506.52216583333</v>
          </cell>
          <cell r="BD416">
            <v>-239019.02216583333</v>
          </cell>
          <cell r="BE416">
            <v>-242546.52216583333</v>
          </cell>
          <cell r="BF416">
            <v>-261746.52216583333</v>
          </cell>
          <cell r="BG416">
            <v>-238059.02216583333</v>
          </cell>
          <cell r="BH416">
            <v>-242546.52216583333</v>
          </cell>
          <cell r="BI416">
            <v>-242546.52216583333</v>
          </cell>
          <cell r="BJ416">
            <v>-242546.52216583333</v>
          </cell>
          <cell r="BK416">
            <v>-238059.02216583333</v>
          </cell>
          <cell r="BL416">
            <v>-232401.52216583333</v>
          </cell>
        </row>
        <row r="418">
          <cell r="C418" t="str">
            <v>Oil Reserves</v>
          </cell>
        </row>
        <row r="419">
          <cell r="C419" t="str">
            <v>Beginning Balance</v>
          </cell>
          <cell r="E419">
            <v>48773.911185712954</v>
          </cell>
          <cell r="F419">
            <v>48531.652185712956</v>
          </cell>
          <cell r="G419">
            <v>48278.902185712956</v>
          </cell>
          <cell r="H419">
            <v>48023.831185712959</v>
          </cell>
          <cell r="I419">
            <v>50517.801447716512</v>
          </cell>
          <cell r="J419">
            <v>58473.876456331367</v>
          </cell>
          <cell r="K419">
            <v>66564.025407567868</v>
          </cell>
          <cell r="L419">
            <v>76431.584278687849</v>
          </cell>
          <cell r="M419">
            <v>85831.133509684776</v>
          </cell>
          <cell r="N419">
            <v>95231.595016168969</v>
          </cell>
          <cell r="O419">
            <v>106239.62059303766</v>
          </cell>
          <cell r="P419">
            <v>121040.15972311876</v>
          </cell>
          <cell r="Q419">
            <v>135666.01511272453</v>
          </cell>
          <cell r="R419">
            <v>152416.77289578586</v>
          </cell>
          <cell r="S419">
            <v>169113.23426553773</v>
          </cell>
          <cell r="T419">
            <v>185743.35160811452</v>
          </cell>
          <cell r="U419">
            <v>203322.55433883745</v>
          </cell>
          <cell r="V419">
            <v>220831.09906133753</v>
          </cell>
          <cell r="W419">
            <v>237102.94301857351</v>
          </cell>
          <cell r="X419">
            <v>254511.50348174872</v>
          </cell>
          <cell r="Y419">
            <v>271859.23912735999</v>
          </cell>
          <cell r="Z419">
            <v>290071.95130471425</v>
          </cell>
          <cell r="AA419">
            <v>309290.86437285499</v>
          </cell>
          <cell r="AB419">
            <v>328466.05037864309</v>
          </cell>
          <cell r="AC419">
            <v>347588.63711384922</v>
          </cell>
          <cell r="AD419">
            <v>374769.06525439752</v>
          </cell>
          <cell r="AE419">
            <v>401902.25289882557</v>
          </cell>
          <cell r="AF419">
            <v>428977.44376976631</v>
          </cell>
          <cell r="AG419">
            <v>455981.19171606185</v>
          </cell>
          <cell r="AH419">
            <v>482885.14489342336</v>
          </cell>
          <cell r="AI419">
            <v>509712.50737521745</v>
          </cell>
          <cell r="AJ419">
            <v>537649.4546648456</v>
          </cell>
          <cell r="AK419">
            <v>565514.10562688252</v>
          </cell>
          <cell r="AL419">
            <v>593314.10941996379</v>
          </cell>
          <cell r="AM419">
            <v>622098.71900889918</v>
          </cell>
          <cell r="AN419">
            <v>650820.60415356874</v>
          </cell>
          <cell r="AO419">
            <v>679477.79764759273</v>
          </cell>
          <cell r="AP419">
            <v>720050.82593286072</v>
          </cell>
          <cell r="AQ419">
            <v>762618.61861208989</v>
          </cell>
          <cell r="AR419">
            <v>782092.36715679104</v>
          </cell>
          <cell r="AS419">
            <v>822482.59609875816</v>
          </cell>
          <cell r="AT419">
            <v>856482.97580020083</v>
          </cell>
          <cell r="AU419">
            <v>898758.79959416692</v>
          </cell>
          <cell r="AV419">
            <v>935772.77798907063</v>
          </cell>
          <cell r="AW419">
            <v>977007.07035828114</v>
          </cell>
          <cell r="AX419">
            <v>1015761.6980274648</v>
          </cell>
          <cell r="AY419">
            <v>1053605.7107553279</v>
          </cell>
          <cell r="AZ419">
            <v>1092507.649560713</v>
          </cell>
          <cell r="BA419">
            <v>1130199.6509061838</v>
          </cell>
          <cell r="BB419">
            <v>1175348.584210288</v>
          </cell>
          <cell r="BC419">
            <v>1212866.7453746556</v>
          </cell>
          <cell r="BD419">
            <v>1250325.6774031564</v>
          </cell>
          <cell r="BE419">
            <v>1287726.274922255</v>
          </cell>
          <cell r="BF419">
            <v>1325067.6766685685</v>
          </cell>
          <cell r="BG419">
            <v>1367084.6098379004</v>
          </cell>
          <cell r="BH419">
            <v>1404293.4726990543</v>
          </cell>
          <cell r="BI419">
            <v>1441455.8974303433</v>
          </cell>
          <cell r="BJ419">
            <v>1478569.0326368597</v>
          </cell>
          <cell r="BK419">
            <v>1515634.9097386335</v>
          </cell>
          <cell r="BL419">
            <v>1552657.2354963899</v>
          </cell>
        </row>
        <row r="420">
          <cell r="B420">
            <v>1</v>
          </cell>
          <cell r="C420" t="str">
            <v>RAM-PDP</v>
          </cell>
          <cell r="E420">
            <v>-78.659000000000006</v>
          </cell>
          <cell r="F420">
            <v>-71.75</v>
          </cell>
          <cell r="G420">
            <v>-75.971000000000004</v>
          </cell>
          <cell r="H420">
            <v>-66.302285053429102</v>
          </cell>
          <cell r="I420">
            <v>-73.076999999999998</v>
          </cell>
          <cell r="J420">
            <v>-64.416525020221556</v>
          </cell>
          <cell r="K420">
            <v>-65.702177854374924</v>
          </cell>
          <cell r="L420">
            <v>-64.86944853104319</v>
          </cell>
          <cell r="M420">
            <v>-62.028502986833686</v>
          </cell>
          <cell r="N420">
            <v>-63.343535391902016</v>
          </cell>
          <cell r="O420">
            <v>-60.607975612816247</v>
          </cell>
          <cell r="P420">
            <v>-61.929352203164349</v>
          </cell>
          <cell r="Q420">
            <v>-61.254192030644091</v>
          </cell>
          <cell r="R420">
            <v>-54.499288526784838</v>
          </cell>
          <cell r="S420">
            <v>-59.595195777453732</v>
          </cell>
          <cell r="T420">
            <v>-57.095841462425632</v>
          </cell>
          <cell r="U420">
            <v>-58.413249695975978</v>
          </cell>
          <cell r="V420">
            <v>-55.987237521124491</v>
          </cell>
          <cell r="W420">
            <v>-57.292905947883213</v>
          </cell>
          <cell r="X420">
            <v>-56.635803782229573</v>
          </cell>
          <cell r="Y420">
            <v>-54.299227063087969</v>
          </cell>
          <cell r="Z420">
            <v>-55.598262189908922</v>
          </cell>
          <cell r="AA420">
            <v>-53.334563675008233</v>
          </cell>
          <cell r="AB420">
            <v>-54.623110502668013</v>
          </cell>
          <cell r="AC420">
            <v>-53.944691316307448</v>
          </cell>
          <cell r="AD420">
            <v>-48.312551802100053</v>
          </cell>
          <cell r="AE420">
            <v>-53.016746569791685</v>
          </cell>
          <cell r="AF420">
            <v>-50.761928753523115</v>
          </cell>
          <cell r="AG420">
            <v>-52.017899745755571</v>
          </cell>
          <cell r="AH420">
            <v>-49.941128744862397</v>
          </cell>
          <cell r="AI420">
            <v>-51.201875811907442</v>
          </cell>
          <cell r="AJ420">
            <v>-50.798747497570915</v>
          </cell>
          <cell r="AK420">
            <v>-48.775646473436801</v>
          </cell>
          <cell r="AL420">
            <v>-50.018388530638134</v>
          </cell>
          <cell r="AM420">
            <v>-48.003100034761069</v>
          </cell>
          <cell r="AN420">
            <v>-49.207569645630429</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row>
        <row r="421">
          <cell r="B421">
            <v>2</v>
          </cell>
          <cell r="C421" t="str">
            <v>RAM-PDNP</v>
          </cell>
          <cell r="E421">
            <v>0</v>
          </cell>
          <cell r="F421">
            <v>0</v>
          </cell>
          <cell r="G421">
            <v>0</v>
          </cell>
          <cell r="H421">
            <v>-0.8679640136115867</v>
          </cell>
          <cell r="I421">
            <v>-0.86938320899385246</v>
          </cell>
          <cell r="J421">
            <v>-0.81554578315755044</v>
          </cell>
          <cell r="K421">
            <v>-0.81691855733321161</v>
          </cell>
          <cell r="L421">
            <v>-3.6201183299880091</v>
          </cell>
          <cell r="M421">
            <v>-2.9701912278361715</v>
          </cell>
          <cell r="N421">
            <v>-2.7895040406730298</v>
          </cell>
          <cell r="O421">
            <v>-3.9099844584494514</v>
          </cell>
          <cell r="P421">
            <v>-3.5708059879122978</v>
          </cell>
          <cell r="Q421">
            <v>-3.3085626176729854</v>
          </cell>
          <cell r="R421">
            <v>-3.5276082479230779</v>
          </cell>
          <cell r="S421">
            <v>-3.7113631522210673</v>
          </cell>
          <cell r="T421">
            <v>-3.4048679810382203</v>
          </cell>
          <cell r="U421">
            <v>-5.1161123712199057</v>
          </cell>
          <cell r="V421">
            <v>-4.7790974203538941</v>
          </cell>
          <cell r="W421">
            <v>-4.7782373650669134</v>
          </cell>
          <cell r="X421">
            <v>-4.9486002813354242</v>
          </cell>
          <cell r="Y421">
            <v>-4.5791284957473053</v>
          </cell>
          <cell r="Z421">
            <v>-4.5651805482122345</v>
          </cell>
          <cell r="AA421">
            <v>-4.7553799595394617</v>
          </cell>
          <cell r="AB421">
            <v>-4.4309872546332869</v>
          </cell>
          <cell r="AC421">
            <v>-4.0611961532289245</v>
          </cell>
          <cell r="AD421">
            <v>-3.4093146732278665</v>
          </cell>
          <cell r="AE421">
            <v>-3.5329105032487105</v>
          </cell>
          <cell r="AF421">
            <v>-3.2102511091576931</v>
          </cell>
          <cell r="AG421">
            <v>-3.1297695950539448</v>
          </cell>
          <cell r="AH421">
            <v>-2.8690099264991984</v>
          </cell>
          <cell r="AI421">
            <v>-2.8184219447445602</v>
          </cell>
          <cell r="AJ421">
            <v>-2.6857632901613786</v>
          </cell>
          <cell r="AK421">
            <v>-2.4081510327641542</v>
          </cell>
          <cell r="AL421">
            <v>-2.95415219745751</v>
          </cell>
          <cell r="AM421">
            <v>-3.7003641822680455</v>
          </cell>
          <cell r="AN421">
            <v>-3.7605307368569671</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row>
        <row r="422">
          <cell r="B422">
            <v>3</v>
          </cell>
          <cell r="C422" t="str">
            <v>RAM-PUD</v>
          </cell>
          <cell r="E422">
            <v>0</v>
          </cell>
          <cell r="F422">
            <v>0</v>
          </cell>
          <cell r="G422">
            <v>0</v>
          </cell>
          <cell r="H422">
            <v>-3.031433110606776</v>
          </cell>
          <cell r="I422">
            <v>-6.5101352945707927</v>
          </cell>
          <cell r="J422">
            <v>-5.8996363313878719</v>
          </cell>
          <cell r="K422">
            <v>-5.7626600584576204</v>
          </cell>
          <cell r="L422">
            <v>-10.930719534434321</v>
          </cell>
          <cell r="M422">
            <v>-9.7396001724099186</v>
          </cell>
          <cell r="N422">
            <v>-9.478310414211327</v>
          </cell>
          <cell r="O422">
            <v>-16.172368376123465</v>
          </cell>
          <cell r="P422">
            <v>-14.986843647120278</v>
          </cell>
          <cell r="Q422">
            <v>-13.586462869143398</v>
          </cell>
          <cell r="R422">
            <v>-13.316769423937831</v>
          </cell>
          <cell r="S422">
            <v>-14.043744053201156</v>
          </cell>
          <cell r="T422">
            <v>-12.985203913200522</v>
          </cell>
          <cell r="U422">
            <v>-17.443730347516489</v>
          </cell>
          <cell r="V422">
            <v>-15.990632452112495</v>
          </cell>
          <cell r="W422">
            <v>-15.807599838971097</v>
          </cell>
          <cell r="X422">
            <v>-19.515949062063285</v>
          </cell>
          <cell r="Y422">
            <v>-18.346667262163901</v>
          </cell>
          <cell r="Z422">
            <v>-18.069672879799704</v>
          </cell>
          <cell r="AA422">
            <v>-20.731183675062905</v>
          </cell>
          <cell r="AB422">
            <v>-20.542063433398873</v>
          </cell>
          <cell r="AC422">
            <v>-19.832972457803894</v>
          </cell>
          <cell r="AD422">
            <v>-20.63787314726445</v>
          </cell>
          <cell r="AE422">
            <v>-22.280157938449953</v>
          </cell>
          <cell r="AF422">
            <v>-21.125956843117184</v>
          </cell>
          <cell r="AG422">
            <v>-24.87312917623424</v>
          </cell>
          <cell r="AH422">
            <v>-23.556027598244423</v>
          </cell>
          <cell r="AI422">
            <v>-23.94105353096673</v>
          </cell>
          <cell r="AJ422">
            <v>-27.396449455234862</v>
          </cell>
          <cell r="AK422">
            <v>-26.052683728674808</v>
          </cell>
          <cell r="AL422">
            <v>-26.704668097233952</v>
          </cell>
          <cell r="AM422">
            <v>-27.866937522337526</v>
          </cell>
          <cell r="AN422">
            <v>-28.157158133251787</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row>
        <row r="423">
          <cell r="B423">
            <v>4</v>
          </cell>
          <cell r="C423" t="str">
            <v>GEOI-PDP</v>
          </cell>
          <cell r="E423">
            <v>-124.4</v>
          </cell>
          <cell r="F423">
            <v>-119.3</v>
          </cell>
          <cell r="G423">
            <v>-114.1</v>
          </cell>
          <cell r="H423">
            <v>-153.56933000000001</v>
          </cell>
          <cell r="I423">
            <v>-147.20583999999999</v>
          </cell>
          <cell r="J423">
            <v>-140.29263</v>
          </cell>
          <cell r="K423">
            <v>-133.71247</v>
          </cell>
          <cell r="L423">
            <v>-128.19863000000001</v>
          </cell>
          <cell r="M423">
            <v>-123.44289000000001</v>
          </cell>
          <cell r="N423">
            <v>-119.27298</v>
          </cell>
          <cell r="O423">
            <v>-115.56359</v>
          </cell>
          <cell r="P423">
            <v>-112.22369999999999</v>
          </cell>
          <cell r="Q423">
            <v>-108.6597</v>
          </cell>
          <cell r="R423">
            <v>-105.849</v>
          </cell>
          <cell r="S423">
            <v>-103.33459000000001</v>
          </cell>
          <cell r="T423">
            <v>-101.01419</v>
          </cell>
          <cell r="U423">
            <v>-98.810869999999994</v>
          </cell>
          <cell r="V423">
            <v>-96.784090000000006</v>
          </cell>
          <cell r="W423">
            <v>-94.884529999999998</v>
          </cell>
          <cell r="X423">
            <v>-93.104429999999994</v>
          </cell>
          <cell r="Y423">
            <v>-91.390829999999994</v>
          </cell>
          <cell r="Z423">
            <v>-89.81823</v>
          </cell>
          <cell r="AA423">
            <v>-88.233670000000004</v>
          </cell>
          <cell r="AB423">
            <v>-86.80641</v>
          </cell>
          <cell r="AC423">
            <v>-79.129604166666695</v>
          </cell>
          <cell r="AD423">
            <v>-79.129604166666695</v>
          </cell>
          <cell r="AE423">
            <v>-79.129604166666695</v>
          </cell>
          <cell r="AF423">
            <v>-79.129604166666695</v>
          </cell>
          <cell r="AG423">
            <v>-79.129604166666695</v>
          </cell>
          <cell r="AH423">
            <v>-79.129604166666695</v>
          </cell>
          <cell r="AI423">
            <v>-79.129604166666695</v>
          </cell>
          <cell r="AJ423">
            <v>-79.129604166666695</v>
          </cell>
          <cell r="AK423">
            <v>-79.129604166666695</v>
          </cell>
          <cell r="AL423">
            <v>-79.129604166666695</v>
          </cell>
          <cell r="AM423">
            <v>-79.129604166666695</v>
          </cell>
          <cell r="AN423">
            <v>-79.129604166666695</v>
          </cell>
          <cell r="AO423">
            <v>-68.650807499999999</v>
          </cell>
          <cell r="AP423">
            <v>-68.650807499999999</v>
          </cell>
          <cell r="AQ423">
            <v>-68.650807499999999</v>
          </cell>
          <cell r="AR423">
            <v>-68.650807499999999</v>
          </cell>
          <cell r="AS423">
            <v>-68.650807499999999</v>
          </cell>
          <cell r="AT423">
            <v>-68.650807499999999</v>
          </cell>
          <cell r="AU423">
            <v>-68.650807499999999</v>
          </cell>
          <cell r="AV423">
            <v>-68.650807499999999</v>
          </cell>
          <cell r="AW423">
            <v>-68.650807499999999</v>
          </cell>
          <cell r="AX423">
            <v>-68.650807499999999</v>
          </cell>
          <cell r="AY423">
            <v>-68.650807499999999</v>
          </cell>
          <cell r="AZ423">
            <v>-68.650807499999999</v>
          </cell>
          <cell r="BA423">
            <v>-61.175677499999999</v>
          </cell>
          <cell r="BB423">
            <v>-61.175677499999999</v>
          </cell>
          <cell r="BC423">
            <v>-61.175677499999999</v>
          </cell>
          <cell r="BD423">
            <v>-61.175677499999999</v>
          </cell>
          <cell r="BE423">
            <v>-61.175677499999999</v>
          </cell>
          <cell r="BF423">
            <v>-61.175677499999999</v>
          </cell>
          <cell r="BG423">
            <v>-61.175677499999999</v>
          </cell>
          <cell r="BH423">
            <v>-61.175677499999999</v>
          </cell>
          <cell r="BI423">
            <v>-61.175677499999999</v>
          </cell>
          <cell r="BJ423">
            <v>-61.175677499999999</v>
          </cell>
          <cell r="BK423">
            <v>-61.175677499999999</v>
          </cell>
          <cell r="BL423">
            <v>-61.175677499999999</v>
          </cell>
        </row>
        <row r="424">
          <cell r="B424">
            <v>5</v>
          </cell>
          <cell r="C424" t="str">
            <v>GEOI-PDNP</v>
          </cell>
          <cell r="E424">
            <v>0</v>
          </cell>
          <cell r="F424">
            <v>0</v>
          </cell>
          <cell r="G424">
            <v>0</v>
          </cell>
          <cell r="H424">
            <v>-1.20557</v>
          </cell>
          <cell r="I424">
            <v>-2.0402200000000001</v>
          </cell>
          <cell r="J424">
            <v>-3.7092999999999998</v>
          </cell>
          <cell r="K424">
            <v>-3.70763</v>
          </cell>
          <cell r="L424">
            <v>-3.4880800000000001</v>
          </cell>
          <cell r="M424">
            <v>-4.9104999999999999</v>
          </cell>
          <cell r="N424">
            <v>-6.4482200000000001</v>
          </cell>
          <cell r="O424">
            <v>-6.1044099999999997</v>
          </cell>
          <cell r="P424">
            <v>-7.3260699999999996</v>
          </cell>
          <cell r="Q424">
            <v>-6.9401999999999999</v>
          </cell>
          <cell r="R424">
            <v>-6.6949100000000001</v>
          </cell>
          <cell r="S424">
            <v>-8.0500900000000009</v>
          </cell>
          <cell r="T424">
            <v>-7.7514099999999999</v>
          </cell>
          <cell r="U424">
            <v>-10.621359999999999</v>
          </cell>
          <cell r="V424">
            <v>-11.50947</v>
          </cell>
          <cell r="W424">
            <v>-11.4123</v>
          </cell>
          <cell r="X424">
            <v>-10.902889999999999</v>
          </cell>
          <cell r="Y424">
            <v>-10.443849999999999</v>
          </cell>
          <cell r="Z424">
            <v>-10.46509</v>
          </cell>
          <cell r="AA424">
            <v>-11.37236</v>
          </cell>
          <cell r="AB424">
            <v>-11.06019</v>
          </cell>
          <cell r="AC424">
            <v>-11.2365925</v>
          </cell>
          <cell r="AD424">
            <v>-11.2365925</v>
          </cell>
          <cell r="AE424">
            <v>-11.2365925</v>
          </cell>
          <cell r="AF424">
            <v>-11.2365925</v>
          </cell>
          <cell r="AG424">
            <v>-11.2365925</v>
          </cell>
          <cell r="AH424">
            <v>-11.2365925</v>
          </cell>
          <cell r="AI424">
            <v>-11.2365925</v>
          </cell>
          <cell r="AJ424">
            <v>-11.2365925</v>
          </cell>
          <cell r="AK424">
            <v>-11.2365925</v>
          </cell>
          <cell r="AL424">
            <v>-11.2365925</v>
          </cell>
          <cell r="AM424">
            <v>-11.2365925</v>
          </cell>
          <cell r="AN424">
            <v>-11.2365925</v>
          </cell>
          <cell r="AO424">
            <v>-13.1932475</v>
          </cell>
          <cell r="AP424">
            <v>-13.1932475</v>
          </cell>
          <cell r="AQ424">
            <v>-13.1932475</v>
          </cell>
          <cell r="AR424">
            <v>-13.1932475</v>
          </cell>
          <cell r="AS424">
            <v>-13.1932475</v>
          </cell>
          <cell r="AT424">
            <v>-13.1932475</v>
          </cell>
          <cell r="AU424">
            <v>-13.1932475</v>
          </cell>
          <cell r="AV424">
            <v>-13.1932475</v>
          </cell>
          <cell r="AW424">
            <v>-13.1932475</v>
          </cell>
          <cell r="AX424">
            <v>-13.1932475</v>
          </cell>
          <cell r="AY424">
            <v>-13.1932475</v>
          </cell>
          <cell r="AZ424">
            <v>-13.1932475</v>
          </cell>
          <cell r="BA424">
            <v>-14.6738541666667</v>
          </cell>
          <cell r="BB424">
            <v>-14.6738541666667</v>
          </cell>
          <cell r="BC424">
            <v>-14.6738541666667</v>
          </cell>
          <cell r="BD424">
            <v>-14.6738541666667</v>
          </cell>
          <cell r="BE424">
            <v>-14.6738541666667</v>
          </cell>
          <cell r="BF424">
            <v>-14.6738541666667</v>
          </cell>
          <cell r="BG424">
            <v>-14.6738541666667</v>
          </cell>
          <cell r="BH424">
            <v>-14.6738541666667</v>
          </cell>
          <cell r="BI424">
            <v>-14.6738541666667</v>
          </cell>
          <cell r="BJ424">
            <v>-14.6738541666667</v>
          </cell>
          <cell r="BK424">
            <v>-14.6738541666667</v>
          </cell>
          <cell r="BL424">
            <v>-14.6738541666667</v>
          </cell>
        </row>
        <row r="425">
          <cell r="B425">
            <v>6</v>
          </cell>
          <cell r="C425" t="str">
            <v>GEOI-PUD</v>
          </cell>
          <cell r="E425">
            <v>-7.1</v>
          </cell>
          <cell r="F425">
            <v>-6</v>
          </cell>
          <cell r="G425">
            <v>-5.2</v>
          </cell>
          <cell r="H425">
            <v>-6.7276100000000003</v>
          </cell>
          <cell r="I425">
            <v>-7.4903399999999998</v>
          </cell>
          <cell r="J425">
            <v>-7.4244000000000003</v>
          </cell>
          <cell r="K425">
            <v>-8.3669600000000006</v>
          </cell>
          <cell r="L425">
            <v>-8.4461700000000004</v>
          </cell>
          <cell r="M425">
            <v>-13.069380000000001</v>
          </cell>
          <cell r="N425">
            <v>-17.238230000000001</v>
          </cell>
          <cell r="O425">
            <v>-18.476659999999999</v>
          </cell>
          <cell r="P425">
            <v>-25.774899999999999</v>
          </cell>
          <cell r="Q425">
            <v>-28.955829999999999</v>
          </cell>
          <cell r="R425">
            <v>-26.386669999999999</v>
          </cell>
          <cell r="S425">
            <v>-24.603120000000001</v>
          </cell>
          <cell r="T425">
            <v>-27.971589999999999</v>
          </cell>
          <cell r="U425">
            <v>-26.050149999999999</v>
          </cell>
          <cell r="V425">
            <v>-25.440760000000001</v>
          </cell>
          <cell r="W425">
            <v>-24.279250000000001</v>
          </cell>
          <cell r="X425">
            <v>-25.873729999999998</v>
          </cell>
          <cell r="Y425">
            <v>-25.812529999999999</v>
          </cell>
          <cell r="Z425">
            <v>-25.60642</v>
          </cell>
          <cell r="AA425">
            <v>-24.336300000000001</v>
          </cell>
          <cell r="AB425">
            <v>-23.457519999999999</v>
          </cell>
          <cell r="AC425">
            <v>-24.833807499999999</v>
          </cell>
          <cell r="AD425">
            <v>-24.833807499999999</v>
          </cell>
          <cell r="AE425">
            <v>-24.833807499999999</v>
          </cell>
          <cell r="AF425">
            <v>-24.833807499999999</v>
          </cell>
          <cell r="AG425">
            <v>-24.833807499999999</v>
          </cell>
          <cell r="AH425">
            <v>-24.833807499999999</v>
          </cell>
          <cell r="AI425">
            <v>-24.833807499999999</v>
          </cell>
          <cell r="AJ425">
            <v>-24.833807499999999</v>
          </cell>
          <cell r="AK425">
            <v>-24.833807499999999</v>
          </cell>
          <cell r="AL425">
            <v>-24.833807499999999</v>
          </cell>
          <cell r="AM425">
            <v>-24.833807499999999</v>
          </cell>
          <cell r="AN425">
            <v>-24.833807499999999</v>
          </cell>
          <cell r="AO425">
            <v>-21.5386058333333</v>
          </cell>
          <cell r="AP425">
            <v>-21.5386058333333</v>
          </cell>
          <cell r="AQ425">
            <v>-21.5386058333333</v>
          </cell>
          <cell r="AR425">
            <v>-21.5386058333333</v>
          </cell>
          <cell r="AS425">
            <v>-21.5386058333333</v>
          </cell>
          <cell r="AT425">
            <v>-21.5386058333333</v>
          </cell>
          <cell r="AU425">
            <v>-21.5386058333333</v>
          </cell>
          <cell r="AV425">
            <v>-21.5386058333333</v>
          </cell>
          <cell r="AW425">
            <v>-21.5386058333333</v>
          </cell>
          <cell r="AX425">
            <v>-21.5386058333333</v>
          </cell>
          <cell r="AY425">
            <v>-21.5386058333333</v>
          </cell>
          <cell r="AZ425">
            <v>-21.5386058333333</v>
          </cell>
          <cell r="BA425">
            <v>-16.4198733333333</v>
          </cell>
          <cell r="BB425">
            <v>-16.4198733333333</v>
          </cell>
          <cell r="BC425">
            <v>-16.4198733333333</v>
          </cell>
          <cell r="BD425">
            <v>-16.4198733333333</v>
          </cell>
          <cell r="BE425">
            <v>-16.4198733333333</v>
          </cell>
          <cell r="BF425">
            <v>-16.4198733333333</v>
          </cell>
          <cell r="BG425">
            <v>-16.4198733333333</v>
          </cell>
          <cell r="BH425">
            <v>-16.4198733333333</v>
          </cell>
          <cell r="BI425">
            <v>-16.4198733333333</v>
          </cell>
          <cell r="BJ425">
            <v>-16.4198733333333</v>
          </cell>
          <cell r="BK425">
            <v>-16.4198733333333</v>
          </cell>
          <cell r="BL425">
            <v>-16.4198733333333</v>
          </cell>
        </row>
        <row r="426">
          <cell r="B426">
            <v>7</v>
          </cell>
          <cell r="C426" t="str">
            <v>CH4-PDP</v>
          </cell>
          <cell r="E426">
            <v>-32.1</v>
          </cell>
          <cell r="F426">
            <v>-55.7</v>
          </cell>
          <cell r="G426">
            <v>-59.8</v>
          </cell>
          <cell r="H426">
            <v>-54.5</v>
          </cell>
          <cell r="I426">
            <v>-50.1</v>
          </cell>
          <cell r="J426">
            <v>-46.4</v>
          </cell>
          <cell r="K426">
            <v>-43</v>
          </cell>
          <cell r="L426">
            <v>-39.9</v>
          </cell>
          <cell r="M426">
            <v>-37.9</v>
          </cell>
          <cell r="N426">
            <v>-36.799999999999997</v>
          </cell>
          <cell r="O426">
            <v>-35.700000000000003</v>
          </cell>
          <cell r="P426">
            <v>-34.6</v>
          </cell>
          <cell r="Q426">
            <v>-33.6</v>
          </cell>
          <cell r="R426">
            <v>-32.6</v>
          </cell>
          <cell r="S426">
            <v>-31.6</v>
          </cell>
          <cell r="T426">
            <v>-30.7</v>
          </cell>
          <cell r="U426">
            <v>-29.8</v>
          </cell>
          <cell r="V426">
            <v>-28.9</v>
          </cell>
          <cell r="W426">
            <v>-28</v>
          </cell>
          <cell r="X426">
            <v>-27.2</v>
          </cell>
          <cell r="Y426">
            <v>-26.4</v>
          </cell>
          <cell r="Z426">
            <v>-25.6</v>
          </cell>
          <cell r="AA426">
            <v>-24.9</v>
          </cell>
          <cell r="AB426">
            <v>-24.1</v>
          </cell>
          <cell r="AC426">
            <v>-23.4</v>
          </cell>
          <cell r="AD426">
            <v>-22.8</v>
          </cell>
          <cell r="AE426">
            <v>-22.2</v>
          </cell>
          <cell r="AF426">
            <v>-21.7</v>
          </cell>
          <cell r="AG426">
            <v>-21.3</v>
          </cell>
          <cell r="AH426">
            <v>-20.9</v>
          </cell>
          <cell r="AI426">
            <v>-20.5</v>
          </cell>
          <cell r="AJ426">
            <v>-20.100000000000001</v>
          </cell>
          <cell r="AK426">
            <v>-19.899999999999999</v>
          </cell>
          <cell r="AL426">
            <v>-19.7</v>
          </cell>
          <cell r="AM426">
            <v>-19.5</v>
          </cell>
          <cell r="AN426">
            <v>-19.3</v>
          </cell>
          <cell r="AO426">
            <v>-19.2</v>
          </cell>
          <cell r="AP426">
            <v>-19</v>
          </cell>
          <cell r="AQ426">
            <v>-18.8</v>
          </cell>
          <cell r="AR426">
            <v>-18.7</v>
          </cell>
          <cell r="AS426">
            <v>-18.5</v>
          </cell>
          <cell r="AT426">
            <v>-18.399999999999999</v>
          </cell>
          <cell r="AU426">
            <v>-18.2</v>
          </cell>
          <cell r="AV426">
            <v>-18</v>
          </cell>
          <cell r="AW426">
            <v>-17.899999999999999</v>
          </cell>
          <cell r="AX426">
            <v>-17.7</v>
          </cell>
          <cell r="AY426">
            <v>-17.600000000000001</v>
          </cell>
          <cell r="AZ426">
            <v>-17.399999999999999</v>
          </cell>
          <cell r="BA426">
            <v>-17.3</v>
          </cell>
          <cell r="BB426">
            <v>-17.100000000000001</v>
          </cell>
          <cell r="BC426">
            <v>-17</v>
          </cell>
          <cell r="BD426">
            <v>-16.8</v>
          </cell>
          <cell r="BE426">
            <v>-16.7</v>
          </cell>
          <cell r="BF426">
            <v>-16.5</v>
          </cell>
          <cell r="BG426">
            <v>-16.399999999999999</v>
          </cell>
          <cell r="BH426">
            <v>-16.2</v>
          </cell>
          <cell r="BI426">
            <v>-16.100000000000001</v>
          </cell>
          <cell r="BJ426">
            <v>-15.9</v>
          </cell>
          <cell r="BK426">
            <v>-15.8</v>
          </cell>
          <cell r="BL426">
            <v>-15.7</v>
          </cell>
        </row>
        <row r="427">
          <cell r="B427">
            <v>8</v>
          </cell>
          <cell r="C427" t="str">
            <v>CH4-PDNP</v>
          </cell>
          <cell r="E427">
            <v>0</v>
          </cell>
          <cell r="F427">
            <v>0</v>
          </cell>
          <cell r="G427">
            <v>0</v>
          </cell>
          <cell r="H427">
            <v>-6.6</v>
          </cell>
          <cell r="I427">
            <v>-15.8</v>
          </cell>
          <cell r="J427">
            <v>-17.8</v>
          </cell>
          <cell r="K427">
            <v>-15.9</v>
          </cell>
          <cell r="L427">
            <v>-13.5</v>
          </cell>
          <cell r="M427">
            <v>-11.6</v>
          </cell>
          <cell r="N427">
            <v>-9.9</v>
          </cell>
          <cell r="O427">
            <v>-8.4</v>
          </cell>
          <cell r="P427">
            <v>-7.4</v>
          </cell>
          <cell r="Q427">
            <v>-6.9</v>
          </cell>
          <cell r="R427">
            <v>-6.7</v>
          </cell>
          <cell r="S427">
            <v>-6.4</v>
          </cell>
          <cell r="T427">
            <v>-6.2</v>
          </cell>
          <cell r="U427">
            <v>-5.9</v>
          </cell>
          <cell r="V427">
            <v>-5.7</v>
          </cell>
          <cell r="W427">
            <v>-5.5</v>
          </cell>
          <cell r="X427">
            <v>-5.3</v>
          </cell>
          <cell r="Y427">
            <v>-5.0999999999999996</v>
          </cell>
          <cell r="Z427">
            <v>-4.9000000000000004</v>
          </cell>
          <cell r="AA427">
            <v>-4.8</v>
          </cell>
          <cell r="AB427">
            <v>-4.5999999999999996</v>
          </cell>
          <cell r="AC427">
            <v>-4.4000000000000004</v>
          </cell>
          <cell r="AD427">
            <v>-4.3</v>
          </cell>
          <cell r="AE427">
            <v>-4.0999999999999996</v>
          </cell>
          <cell r="AF427">
            <v>-4</v>
          </cell>
          <cell r="AG427">
            <v>-3.8</v>
          </cell>
          <cell r="AH427">
            <v>-3.7</v>
          </cell>
          <cell r="AI427">
            <v>-3.5</v>
          </cell>
          <cell r="AJ427">
            <v>-3.4</v>
          </cell>
          <cell r="AK427">
            <v>-3.3</v>
          </cell>
          <cell r="AL427">
            <v>-3.2</v>
          </cell>
          <cell r="AM427">
            <v>-3</v>
          </cell>
          <cell r="AN427">
            <v>-3</v>
          </cell>
          <cell r="AO427">
            <v>-2.9</v>
          </cell>
          <cell r="AP427">
            <v>-2.9</v>
          </cell>
          <cell r="AQ427">
            <v>-2.9</v>
          </cell>
          <cell r="AR427">
            <v>-2.9</v>
          </cell>
          <cell r="AS427">
            <v>-2.8</v>
          </cell>
          <cell r="AT427">
            <v>-2.8</v>
          </cell>
          <cell r="AU427">
            <v>-2.8</v>
          </cell>
          <cell r="AV427">
            <v>-2.8</v>
          </cell>
          <cell r="AW427">
            <v>-2.8</v>
          </cell>
          <cell r="AX427">
            <v>-2.7</v>
          </cell>
          <cell r="AY427">
            <v>-2.7</v>
          </cell>
          <cell r="AZ427">
            <v>-2.7</v>
          </cell>
          <cell r="BA427">
            <v>-2.7</v>
          </cell>
          <cell r="BB427">
            <v>-2.7</v>
          </cell>
          <cell r="BC427">
            <v>-2.6</v>
          </cell>
          <cell r="BD427">
            <v>-2.6</v>
          </cell>
          <cell r="BE427">
            <v>-2.6</v>
          </cell>
          <cell r="BF427">
            <v>-2.6</v>
          </cell>
          <cell r="BG427">
            <v>-2.6</v>
          </cell>
          <cell r="BH427">
            <v>-2.6</v>
          </cell>
          <cell r="BI427">
            <v>-2.5</v>
          </cell>
          <cell r="BJ427">
            <v>-2.5</v>
          </cell>
          <cell r="BK427">
            <v>-2.5</v>
          </cell>
          <cell r="BL427">
            <v>-2.5</v>
          </cell>
        </row>
        <row r="428">
          <cell r="B428">
            <v>9</v>
          </cell>
          <cell r="C428" t="str">
            <v>Utica_BOG</v>
          </cell>
          <cell r="E428">
            <v>0</v>
          </cell>
          <cell r="F428">
            <v>0</v>
          </cell>
          <cell r="G428">
            <v>0</v>
          </cell>
          <cell r="H428">
            <v>0</v>
          </cell>
          <cell r="I428">
            <v>0</v>
          </cell>
          <cell r="J428">
            <v>0</v>
          </cell>
          <cell r="K428">
            <v>0</v>
          </cell>
          <cell r="L428">
            <v>0</v>
          </cell>
          <cell r="M428">
            <v>0</v>
          </cell>
          <cell r="N428">
            <v>1140.0199953308106</v>
          </cell>
          <cell r="O428">
            <v>1140.0199953308106</v>
          </cell>
          <cell r="P428">
            <v>0</v>
          </cell>
          <cell r="Q428">
            <v>1140.0199953308106</v>
          </cell>
          <cell r="R428">
            <v>1130.0560393249511</v>
          </cell>
          <cell r="S428">
            <v>1121.8856667126465</v>
          </cell>
          <cell r="T428">
            <v>1124.905497196045</v>
          </cell>
          <cell r="U428">
            <v>1117.0617123547363</v>
          </cell>
          <cell r="V428">
            <v>1110.4672086999512</v>
          </cell>
          <cell r="W428">
            <v>1104.7432038391114</v>
          </cell>
          <cell r="X428">
            <v>1099.6672147106935</v>
          </cell>
          <cell r="Y428">
            <v>1095.0957798254394</v>
          </cell>
          <cell r="Z428">
            <v>1090.9301783288574</v>
          </cell>
          <cell r="AA428">
            <v>1087.0991502502443</v>
          </cell>
          <cell r="AB428">
            <v>1083.5493445275879</v>
          </cell>
          <cell r="AC428">
            <v>1080.2396478332521</v>
          </cell>
          <cell r="AD428">
            <v>1077.1376265100098</v>
          </cell>
          <cell r="AE428">
            <v>1074.2171961804199</v>
          </cell>
          <cell r="AF428">
            <v>1071.4570317407226</v>
          </cell>
          <cell r="AG428">
            <v>1068.8394554907227</v>
          </cell>
          <cell r="AH428">
            <v>1066.3496360620118</v>
          </cell>
          <cell r="AI428">
            <v>1063.9749974633789</v>
          </cell>
          <cell r="AJ428">
            <v>1061.7047773571778</v>
          </cell>
          <cell r="AK428">
            <v>1059.5296880065919</v>
          </cell>
          <cell r="AL428">
            <v>1057.4416556188967</v>
          </cell>
          <cell r="AM428">
            <v>1055.433614605713</v>
          </cell>
          <cell r="AN428">
            <v>1053.4993432299805</v>
          </cell>
          <cell r="AO428">
            <v>1051.6333340734864</v>
          </cell>
          <cell r="AP428">
            <v>1049.8306859936524</v>
          </cell>
          <cell r="AQ428">
            <v>1048.0870179675294</v>
          </cell>
          <cell r="AR428">
            <v>1046.3983967645265</v>
          </cell>
          <cell r="AS428">
            <v>1044.761277453003</v>
          </cell>
          <cell r="AT428">
            <v>1043.1724533581544</v>
          </cell>
          <cell r="AU428">
            <v>1041.62901368042</v>
          </cell>
          <cell r="AV428">
            <v>1040.128307779541</v>
          </cell>
          <cell r="AW428">
            <v>1038.66791493042</v>
          </cell>
          <cell r="AX428">
            <v>1037.2456182574463</v>
          </cell>
          <cell r="AY428">
            <v>2165.9154209783937</v>
          </cell>
          <cell r="AZ428">
            <v>1026.3369587622071</v>
          </cell>
          <cell r="BA428">
            <v>1026.243612808838</v>
          </cell>
          <cell r="BB428">
            <v>1025.8488020166017</v>
          </cell>
          <cell r="BC428">
            <v>1025.2713888427736</v>
          </cell>
          <cell r="BD428">
            <v>1024.578207963257</v>
          </cell>
          <cell r="BE428">
            <v>1023.8096095385744</v>
          </cell>
          <cell r="BF428">
            <v>1022.9912892492677</v>
          </cell>
          <cell r="BG428">
            <v>1022.1402948419191</v>
          </cell>
          <cell r="BH428">
            <v>1021.2683044348146</v>
          </cell>
          <cell r="BI428">
            <v>1020.383525432129</v>
          </cell>
          <cell r="BJ428">
            <v>1019.4918405181886</v>
          </cell>
          <cell r="BK428">
            <v>1018.5975342132569</v>
          </cell>
          <cell r="BL428">
            <v>1017.7037636474611</v>
          </cell>
        </row>
        <row r="429">
          <cell r="B429">
            <v>10</v>
          </cell>
          <cell r="C429" t="str">
            <v>Utica_BONCL</v>
          </cell>
          <cell r="E429">
            <v>0</v>
          </cell>
          <cell r="F429">
            <v>0</v>
          </cell>
          <cell r="G429">
            <v>0</v>
          </cell>
          <cell r="H429">
            <v>0</v>
          </cell>
          <cell r="I429">
            <v>0</v>
          </cell>
          <cell r="J429">
            <v>0</v>
          </cell>
          <cell r="K429">
            <v>1147.0139830322266</v>
          </cell>
          <cell r="L429">
            <v>1147.0139830322266</v>
          </cell>
          <cell r="M429">
            <v>0</v>
          </cell>
          <cell r="N429">
            <v>1147.0139830322266</v>
          </cell>
          <cell r="O429">
            <v>1136.9888984619142</v>
          </cell>
          <cell r="P429">
            <v>1128.768400864258</v>
          </cell>
          <cell r="Q429">
            <v>1131.806757915039</v>
          </cell>
          <cell r="R429">
            <v>1123.914851694336</v>
          </cell>
          <cell r="S429">
            <v>1117.2798909619141</v>
          </cell>
          <cell r="T429">
            <v>1111.5207695068359</v>
          </cell>
          <cell r="U429">
            <v>1106.4136393408203</v>
          </cell>
          <cell r="V429">
            <v>1101.8141588427736</v>
          </cell>
          <cell r="W429">
            <v>1097.6230015087892</v>
          </cell>
          <cell r="X429">
            <v>1093.7684701904298</v>
          </cell>
          <cell r="Y429">
            <v>1090.1968865185547</v>
          </cell>
          <cell r="Z429">
            <v>1086.8668849365235</v>
          </cell>
          <cell r="AA429">
            <v>1083.7458328076173</v>
          </cell>
          <cell r="AB429">
            <v>1080.8074857275392</v>
          </cell>
          <cell r="AC429">
            <v>1078.030387763672</v>
          </cell>
          <cell r="AD429">
            <v>1075.3967527636719</v>
          </cell>
          <cell r="AE429">
            <v>1072.8916583691407</v>
          </cell>
          <cell r="AF429">
            <v>1070.5024514355468</v>
          </cell>
          <cell r="AG429">
            <v>1068.2183035986329</v>
          </cell>
          <cell r="AH429">
            <v>1066.0298701416016</v>
          </cell>
          <cell r="AI429">
            <v>1063.9290277392579</v>
          </cell>
          <cell r="AJ429">
            <v>1061.9086674560547</v>
          </cell>
          <cell r="AK429">
            <v>1059.9625293847657</v>
          </cell>
          <cell r="AL429">
            <v>1058.0850723193359</v>
          </cell>
          <cell r="AM429">
            <v>1056.2713650488281</v>
          </cell>
          <cell r="AN429">
            <v>1054.5169996728516</v>
          </cell>
          <cell r="AO429">
            <v>1052.8180188305664</v>
          </cell>
          <cell r="AP429">
            <v>1051.1708558422852</v>
          </cell>
          <cell r="AQ429">
            <v>1049.5722843603517</v>
          </cell>
          <cell r="AR429">
            <v>1048.0193757275392</v>
          </cell>
          <cell r="AS429">
            <v>1046.5094630419924</v>
          </cell>
          <cell r="AT429">
            <v>1045.0401107275391</v>
          </cell>
          <cell r="AU429">
            <v>1043.6090883081056</v>
          </cell>
          <cell r="AV429">
            <v>2179.2032456469728</v>
          </cell>
          <cell r="AW429">
            <v>1032.6335045214844</v>
          </cell>
          <cell r="AX429">
            <v>1032.5395858935549</v>
          </cell>
          <cell r="AY429">
            <v>1032.1423529492188</v>
          </cell>
          <cell r="AZ429">
            <v>1031.5613973632815</v>
          </cell>
          <cell r="BA429">
            <v>1030.8639638403322</v>
          </cell>
          <cell r="BB429">
            <v>1030.0906500878907</v>
          </cell>
          <cell r="BC429">
            <v>1029.2673094287111</v>
          </cell>
          <cell r="BD429">
            <v>1028.4110941967774</v>
          </cell>
          <cell r="BE429">
            <v>1027.5337541552735</v>
          </cell>
          <cell r="BF429">
            <v>1026.643547060547</v>
          </cell>
          <cell r="BG429">
            <v>1025.7463916870117</v>
          </cell>
          <cell r="BH429">
            <v>1024.8465988403323</v>
          </cell>
          <cell r="BI429">
            <v>1023.9473450195313</v>
          </cell>
          <cell r="BJ429">
            <v>1023.0509906274415</v>
          </cell>
          <cell r="BK429">
            <v>1022.1592997851563</v>
          </cell>
          <cell r="BL429">
            <v>1021.2735923803712</v>
          </cell>
        </row>
        <row r="430">
          <cell r="B430">
            <v>11</v>
          </cell>
          <cell r="C430" t="str">
            <v>Utica_BOR</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1019.7234068664551</v>
          </cell>
          <cell r="AD430">
            <v>1019.7234068664551</v>
          </cell>
          <cell r="AE430">
            <v>1019.7234068664551</v>
          </cell>
          <cell r="AF430">
            <v>1019.7234068664551</v>
          </cell>
          <cell r="AG430">
            <v>1010.8108621691895</v>
          </cell>
          <cell r="AH430">
            <v>1003.5026393049317</v>
          </cell>
          <cell r="AI430">
            <v>997.29126813208006</v>
          </cell>
          <cell r="AJ430">
            <v>991.87949284936531</v>
          </cell>
          <cell r="AK430">
            <v>987.07770262133795</v>
          </cell>
          <cell r="AL430">
            <v>982.75729907153323</v>
          </cell>
          <cell r="AM430">
            <v>978.8269208444824</v>
          </cell>
          <cell r="AN430">
            <v>975.21925717749025</v>
          </cell>
          <cell r="AO430">
            <v>971.88324140698239</v>
          </cell>
          <cell r="AP430">
            <v>968.77918361206059</v>
          </cell>
          <cell r="AQ430">
            <v>965.87560651245121</v>
          </cell>
          <cell r="AR430">
            <v>963.14711186206057</v>
          </cell>
          <cell r="AS430">
            <v>960.57290109155281</v>
          </cell>
          <cell r="AT430">
            <v>958.13572131958006</v>
          </cell>
          <cell r="AU430">
            <v>1975.5445042419433</v>
          </cell>
          <cell r="AV430">
            <v>1973.3401694904785</v>
          </cell>
          <cell r="AW430">
            <v>1971.2356353017578</v>
          </cell>
          <cell r="AX430">
            <v>1969.22186125708</v>
          </cell>
          <cell r="AY430">
            <v>1958.3784539846192</v>
          </cell>
          <cell r="AZ430">
            <v>1949.2154205446777</v>
          </cell>
          <cell r="BA430">
            <v>1941.2192607055665</v>
          </cell>
          <cell r="BB430">
            <v>1934.0873878535156</v>
          </cell>
          <cell r="BC430">
            <v>1927.6254553227539</v>
          </cell>
          <cell r="BD430">
            <v>1921.7006377470702</v>
          </cell>
          <cell r="BE430">
            <v>1916.217784786377</v>
          </cell>
          <cell r="BF430">
            <v>1911.1061757875977</v>
          </cell>
          <cell r="BG430">
            <v>1906.3116639019775</v>
          </cell>
          <cell r="BH430">
            <v>1901.791767437622</v>
          </cell>
          <cell r="BI430">
            <v>1897.5124705177002</v>
          </cell>
          <cell r="BJ430">
            <v>1893.4460596625977</v>
          </cell>
          <cell r="BK430">
            <v>1889.569618536621</v>
          </cell>
          <cell r="BL430">
            <v>1885.8639523348388</v>
          </cell>
        </row>
        <row r="431">
          <cell r="B431">
            <v>12</v>
          </cell>
          <cell r="C431" t="str">
            <v>Utica_BOR</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1019.7234068664551</v>
          </cell>
          <cell r="AD431">
            <v>1019.7234068664551</v>
          </cell>
          <cell r="AE431">
            <v>1019.7234068664551</v>
          </cell>
          <cell r="AF431">
            <v>1019.7234068664551</v>
          </cell>
          <cell r="AG431">
            <v>1010.8108621691895</v>
          </cell>
          <cell r="AH431">
            <v>1003.5026393049317</v>
          </cell>
          <cell r="AI431">
            <v>997.29126813208006</v>
          </cell>
          <cell r="AJ431">
            <v>991.87949284936531</v>
          </cell>
          <cell r="AK431">
            <v>987.07770262133795</v>
          </cell>
          <cell r="AL431">
            <v>982.75729907153323</v>
          </cell>
          <cell r="AM431">
            <v>978.8269208444824</v>
          </cell>
          <cell r="AN431">
            <v>975.21925717749025</v>
          </cell>
          <cell r="AO431">
            <v>971.88324140698239</v>
          </cell>
          <cell r="AP431">
            <v>968.77918361206059</v>
          </cell>
          <cell r="AQ431">
            <v>965.87560651245121</v>
          </cell>
          <cell r="AR431">
            <v>963.14711186206057</v>
          </cell>
          <cell r="AS431">
            <v>960.57290109155281</v>
          </cell>
          <cell r="AT431">
            <v>958.13572131958006</v>
          </cell>
          <cell r="AU431">
            <v>1975.5445042419433</v>
          </cell>
          <cell r="AV431">
            <v>1973.3401694904785</v>
          </cell>
          <cell r="AW431">
            <v>1971.2356353017578</v>
          </cell>
          <cell r="AX431">
            <v>1969.22186125708</v>
          </cell>
          <cell r="AY431">
            <v>1958.3784539846192</v>
          </cell>
          <cell r="AZ431">
            <v>1949.2154205446777</v>
          </cell>
          <cell r="BA431">
            <v>1941.2192607055665</v>
          </cell>
          <cell r="BB431">
            <v>1934.0873878535156</v>
          </cell>
          <cell r="BC431">
            <v>1927.6254553227539</v>
          </cell>
          <cell r="BD431">
            <v>1921.7006377470702</v>
          </cell>
          <cell r="BE431">
            <v>1916.217784786377</v>
          </cell>
          <cell r="BF431">
            <v>1911.1061757875977</v>
          </cell>
          <cell r="BG431">
            <v>1906.3116639019775</v>
          </cell>
          <cell r="BH431">
            <v>1901.791767437622</v>
          </cell>
          <cell r="BI431">
            <v>1897.5124705177002</v>
          </cell>
          <cell r="BJ431">
            <v>1893.4460596625977</v>
          </cell>
          <cell r="BK431">
            <v>1889.569618536621</v>
          </cell>
          <cell r="BL431">
            <v>1885.8639523348388</v>
          </cell>
        </row>
        <row r="432">
          <cell r="B432">
            <v>13</v>
          </cell>
          <cell r="C432" t="str">
            <v>Utica_TG</v>
          </cell>
          <cell r="E432">
            <v>0</v>
          </cell>
          <cell r="F432">
            <v>0</v>
          </cell>
          <cell r="G432">
            <v>0</v>
          </cell>
          <cell r="H432">
            <v>0</v>
          </cell>
          <cell r="I432">
            <v>0</v>
          </cell>
          <cell r="J432">
            <v>0</v>
          </cell>
          <cell r="K432">
            <v>0</v>
          </cell>
          <cell r="L432">
            <v>0</v>
          </cell>
          <cell r="M432">
            <v>0</v>
          </cell>
          <cell r="N432">
            <v>0</v>
          </cell>
          <cell r="O432">
            <v>0</v>
          </cell>
          <cell r="P432">
            <v>1017.030552178955</v>
          </cell>
          <cell r="Q432">
            <v>0</v>
          </cell>
          <cell r="R432">
            <v>0</v>
          </cell>
          <cell r="S432">
            <v>0</v>
          </cell>
          <cell r="T432">
            <v>1006.5287561242675</v>
          </cell>
          <cell r="U432">
            <v>1008.8071165148924</v>
          </cell>
          <cell r="V432">
            <v>1010.2446605969237</v>
          </cell>
          <cell r="W432">
            <v>1011.2385506457518</v>
          </cell>
          <cell r="X432">
            <v>1001.4669069348143</v>
          </cell>
          <cell r="Y432">
            <v>993.80364217895499</v>
          </cell>
          <cell r="Z432">
            <v>987.46174215942369</v>
          </cell>
          <cell r="AA432">
            <v>982.03070198364242</v>
          </cell>
          <cell r="AB432">
            <v>977.26834858520499</v>
          </cell>
          <cell r="AC432">
            <v>973.01935202270499</v>
          </cell>
          <cell r="AD432">
            <v>969.17784561157214</v>
          </cell>
          <cell r="AE432">
            <v>965.6682716369628</v>
          </cell>
          <cell r="AF432">
            <v>962.43471654907216</v>
          </cell>
          <cell r="AG432">
            <v>959.43457838500967</v>
          </cell>
          <cell r="AH432">
            <v>956.63461130981432</v>
          </cell>
          <cell r="AI432">
            <v>954.0083434973144</v>
          </cell>
          <cell r="AJ432">
            <v>951.5343340295409</v>
          </cell>
          <cell r="AK432">
            <v>949.19496071411118</v>
          </cell>
          <cell r="AL432">
            <v>946.97555463989249</v>
          </cell>
          <cell r="AM432">
            <v>944.86376735961903</v>
          </cell>
          <cell r="AN432">
            <v>942.849101031494</v>
          </cell>
          <cell r="AO432">
            <v>1957.9531044506834</v>
          </cell>
          <cell r="AP432">
            <v>1956.1068906665037</v>
          </cell>
          <cell r="AQ432">
            <v>1954.3342358471677</v>
          </cell>
          <cell r="AR432">
            <v>1952.6292029003905</v>
          </cell>
          <cell r="AS432">
            <v>1940.4847632666012</v>
          </cell>
          <cell r="AT432">
            <v>1930.6764363671873</v>
          </cell>
          <cell r="AU432">
            <v>1922.3592773657224</v>
          </cell>
          <cell r="AV432">
            <v>1915.0859388256833</v>
          </cell>
          <cell r="AW432">
            <v>1908.5893655053708</v>
          </cell>
          <cell r="AX432">
            <v>1902.6965844506833</v>
          </cell>
          <cell r="AY432">
            <v>1897.2887088745115</v>
          </cell>
          <cell r="AZ432">
            <v>1892.2802500732419</v>
          </cell>
          <cell r="BA432">
            <v>3900.6650153442379</v>
          </cell>
          <cell r="BB432">
            <v>1866.77473654541</v>
          </cell>
          <cell r="BC432">
            <v>1865.5124058032225</v>
          </cell>
          <cell r="BD432">
            <v>1863.5804925097655</v>
          </cell>
          <cell r="BE432">
            <v>1861.3137676708982</v>
          </cell>
          <cell r="BF432">
            <v>1858.8790158032225</v>
          </cell>
          <cell r="BG432">
            <v>1856.3664793481444</v>
          </cell>
          <cell r="BH432">
            <v>1853.8277503393551</v>
          </cell>
          <cell r="BI432">
            <v>1851.2933777807616</v>
          </cell>
          <cell r="BJ432">
            <v>1848.7818076684568</v>
          </cell>
          <cell r="BK432">
            <v>1846.3042227124022</v>
          </cell>
          <cell r="BL432">
            <v>1843.8672958227537</v>
          </cell>
        </row>
        <row r="433">
          <cell r="B433">
            <v>14</v>
          </cell>
          <cell r="C433" t="str">
            <v>Woodbine_EN</v>
          </cell>
          <cell r="E433">
            <v>0</v>
          </cell>
          <cell r="F433">
            <v>0</v>
          </cell>
          <cell r="G433">
            <v>0</v>
          </cell>
          <cell r="H433">
            <v>0</v>
          </cell>
          <cell r="I433">
            <v>1189.064130981445</v>
          </cell>
          <cell r="J433">
            <v>1189.064130981445</v>
          </cell>
          <cell r="K433">
            <v>1189.064130981445</v>
          </cell>
          <cell r="L433">
            <v>1181.7768503173825</v>
          </cell>
          <cell r="M433">
            <v>2364.47329321289</v>
          </cell>
          <cell r="N433">
            <v>2358.8060699707025</v>
          </cell>
          <cell r="O433">
            <v>2353.6914338378901</v>
          </cell>
          <cell r="P433">
            <v>2341.7373754394525</v>
          </cell>
          <cell r="Q433">
            <v>2331.0737562011714</v>
          </cell>
          <cell r="R433">
            <v>2321.4230860839839</v>
          </cell>
          <cell r="S433">
            <v>2312.5921527832024</v>
          </cell>
          <cell r="T433">
            <v>2304.440277978515</v>
          </cell>
          <cell r="U433">
            <v>2296.8614386230465</v>
          </cell>
          <cell r="V433">
            <v>1100.7093760986327</v>
          </cell>
          <cell r="W433">
            <v>1094.0472925048825</v>
          </cell>
          <cell r="X433">
            <v>1087.7585480712887</v>
          </cell>
          <cell r="Y433">
            <v>1089.0873690673825</v>
          </cell>
          <cell r="Z433">
            <v>1089.79109934082</v>
          </cell>
          <cell r="AA433">
            <v>1090.0587747802731</v>
          </cell>
          <cell r="AB433">
            <v>1090.0127055908201</v>
          </cell>
          <cell r="AC433">
            <v>1089.7356977783202</v>
          </cell>
          <cell r="AD433">
            <v>1089.2858118896481</v>
          </cell>
          <cell r="AE433">
            <v>1088.7049086181637</v>
          </cell>
          <cell r="AF433">
            <v>1088.0238585205075</v>
          </cell>
          <cell r="AG433">
            <v>1087.2658578369137</v>
          </cell>
          <cell r="AH433">
            <v>1086.4486109619138</v>
          </cell>
          <cell r="AI433">
            <v>3463.7140708740235</v>
          </cell>
          <cell r="AJ433">
            <v>3462.8164218017578</v>
          </cell>
          <cell r="AK433">
            <v>3461.8923799072268</v>
          </cell>
          <cell r="AL433">
            <v>3446.3741132080081</v>
          </cell>
          <cell r="AM433">
            <v>3432.6807618896487</v>
          </cell>
          <cell r="AN433">
            <v>3420.378417993164</v>
          </cell>
          <cell r="AO433">
            <v>2220.1107164062496</v>
          </cell>
          <cell r="AP433">
            <v>4566.0657448242173</v>
          </cell>
          <cell r="AQ433">
            <v>-175.14106098632809</v>
          </cell>
          <cell r="AR433">
            <v>2200.6718698242184</v>
          </cell>
          <cell r="AS433">
            <v>2198.1872604492182</v>
          </cell>
          <cell r="AT433">
            <v>4559.1512753906236</v>
          </cell>
          <cell r="AU433">
            <v>2180.2120390136715</v>
          </cell>
          <cell r="AV433">
            <v>2178.9331822265622</v>
          </cell>
          <cell r="AW433">
            <v>2177.3503306640619</v>
          </cell>
          <cell r="AX433">
            <v>2175.5646574218745</v>
          </cell>
          <cell r="AY433">
            <v>2173.6419537597653</v>
          </cell>
          <cell r="AZ433">
            <v>2171.6267125488275</v>
          </cell>
          <cell r="BA433">
            <v>2169.5499290039056</v>
          </cell>
          <cell r="BB433">
            <v>2167.4337147216793</v>
          </cell>
          <cell r="BC433">
            <v>2165.2941224121087</v>
          </cell>
          <cell r="BD433">
            <v>2163.1429787841794</v>
          </cell>
          <cell r="BE433">
            <v>2160.9890888671871</v>
          </cell>
          <cell r="BF433">
            <v>2158.8390557373041</v>
          </cell>
          <cell r="BG433">
            <v>2156.6978579589841</v>
          </cell>
          <cell r="BH433">
            <v>2154.5692527832025</v>
          </cell>
          <cell r="BI433">
            <v>2152.4560751220697</v>
          </cell>
          <cell r="BJ433">
            <v>2150.3604517822259</v>
          </cell>
          <cell r="BK433">
            <v>2148.2839640624998</v>
          </cell>
          <cell r="BL433">
            <v>2146.2277671386714</v>
          </cell>
        </row>
        <row r="434">
          <cell r="B434">
            <v>15</v>
          </cell>
          <cell r="C434" t="str">
            <v>Woodbine_AMI</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1189.064130981445</v>
          </cell>
          <cell r="X434">
            <v>1189.064130981445</v>
          </cell>
          <cell r="Y434">
            <v>1189.064130981445</v>
          </cell>
          <cell r="Z434">
            <v>1181.7768503173825</v>
          </cell>
          <cell r="AA434">
            <v>1175.409162231445</v>
          </cell>
          <cell r="AB434">
            <v>1169.7419389892575</v>
          </cell>
          <cell r="AC434">
            <v>2353.6914338378901</v>
          </cell>
          <cell r="AD434">
            <v>2349.0246561035151</v>
          </cell>
          <cell r="AE434">
            <v>2344.7287249511714</v>
          </cell>
          <cell r="AF434">
            <v>2333.4579974121089</v>
          </cell>
          <cell r="AG434">
            <v>2323.3740121582027</v>
          </cell>
          <cell r="AH434">
            <v>2314.2216918457025</v>
          </cell>
          <cell r="AI434">
            <v>1116.76001652832</v>
          </cell>
          <cell r="AJ434">
            <v>1108.9887541259764</v>
          </cell>
          <cell r="AK434">
            <v>1101.7470365478514</v>
          </cell>
          <cell r="AL434">
            <v>1102.2472229736325</v>
          </cell>
          <cell r="AM434">
            <v>1102.2230624267575</v>
          </cell>
          <cell r="AN434">
            <v>1101.8457154541013</v>
          </cell>
          <cell r="AO434">
            <v>3479.3519439697266</v>
          </cell>
          <cell r="AP434">
            <v>3478.5571790771487</v>
          </cell>
          <cell r="AQ434">
            <v>3477.6390897216797</v>
          </cell>
          <cell r="AR434">
            <v>3462.0579840087889</v>
          </cell>
          <cell r="AS434">
            <v>3448.2527647705078</v>
          </cell>
          <cell r="AT434">
            <v>3435.8036529052733</v>
          </cell>
          <cell r="AU434">
            <v>4613.4927947753895</v>
          </cell>
          <cell r="AV434">
            <v>4602.9928548339831</v>
          </cell>
          <cell r="AW434">
            <v>4593.2218469238269</v>
          </cell>
          <cell r="AX434">
            <v>4576.7818297851554</v>
          </cell>
          <cell r="AY434">
            <v>4561.7936844726555</v>
          </cell>
          <cell r="AZ434">
            <v>4547.9700052734361</v>
          </cell>
          <cell r="BA434">
            <v>4535.1077000976547</v>
          </cell>
          <cell r="BB434">
            <v>4523.0566872070303</v>
          </cell>
          <cell r="BC434">
            <v>4511.7021886230459</v>
          </cell>
          <cell r="BD434">
            <v>4500.9540202148428</v>
          </cell>
          <cell r="BE434">
            <v>4490.7397504394521</v>
          </cell>
          <cell r="BF434">
            <v>9208.1075409667956</v>
          </cell>
          <cell r="BG434">
            <v>4446.2152412109363</v>
          </cell>
          <cell r="BH434">
            <v>4440.0870307617179</v>
          </cell>
          <cell r="BI434">
            <v>4433.716169677733</v>
          </cell>
          <cell r="BJ434">
            <v>4427.2449949218744</v>
          </cell>
          <cell r="BK434">
            <v>4420.7581469238266</v>
          </cell>
          <cell r="BL434">
            <v>4414.3073157714834</v>
          </cell>
        </row>
        <row r="435">
          <cell r="B435">
            <v>16</v>
          </cell>
          <cell r="C435" t="str">
            <v>Wilcox</v>
          </cell>
          <cell r="E435">
            <v>0</v>
          </cell>
          <cell r="F435">
            <v>0</v>
          </cell>
          <cell r="G435">
            <v>0</v>
          </cell>
          <cell r="H435">
            <v>0</v>
          </cell>
          <cell r="I435">
            <v>0</v>
          </cell>
          <cell r="J435">
            <v>0</v>
          </cell>
          <cell r="K435">
            <v>0</v>
          </cell>
          <cell r="L435">
            <v>636.47175362777716</v>
          </cell>
          <cell r="M435">
            <v>636.47175362777716</v>
          </cell>
          <cell r="N435">
            <v>636.47175362777716</v>
          </cell>
          <cell r="O435">
            <v>630.90888940658579</v>
          </cell>
          <cell r="P435">
            <v>626.34738048934946</v>
          </cell>
          <cell r="Q435">
            <v>622.47048400497442</v>
          </cell>
          <cell r="R435">
            <v>619.09266379623421</v>
          </cell>
          <cell r="S435">
            <v>616.09557271957408</v>
          </cell>
          <cell r="T435">
            <v>613.39894460678101</v>
          </cell>
          <cell r="U435">
            <v>610.94575511398318</v>
          </cell>
          <cell r="V435">
            <v>608.69399165267953</v>
          </cell>
          <cell r="W435">
            <v>606.61178015670782</v>
          </cell>
          <cell r="X435">
            <v>604.67434777450569</v>
          </cell>
          <cell r="Y435">
            <v>602.8620476463318</v>
          </cell>
          <cell r="Z435">
            <v>601.1590272514344</v>
          </cell>
          <cell r="AA435">
            <v>599.55230484237677</v>
          </cell>
          <cell r="AB435">
            <v>598.03111186752324</v>
          </cell>
          <cell r="AC435">
            <v>1233.0581670730592</v>
          </cell>
          <cell r="AD435">
            <v>1231.6823068222047</v>
          </cell>
          <cell r="AE435">
            <v>1230.3687382278445</v>
          </cell>
          <cell r="AF435">
            <v>1223.5489544311524</v>
          </cell>
          <cell r="AG435">
            <v>1217.7822759658816</v>
          </cell>
          <cell r="AH435">
            <v>1212.7476787811281</v>
          </cell>
          <cell r="AI435">
            <v>1208.2558627304079</v>
          </cell>
          <cell r="AJ435">
            <v>1204.1851535614014</v>
          </cell>
          <cell r="AK435">
            <v>1200.4523291198732</v>
          </cell>
          <cell r="AL435">
            <v>1196.9977267364502</v>
          </cell>
          <cell r="AM435">
            <v>1193.7769688003541</v>
          </cell>
          <cell r="AN435">
            <v>1190.7560529510499</v>
          </cell>
          <cell r="AO435">
            <v>1824.3800375038145</v>
          </cell>
          <cell r="AP435">
            <v>1821.6840258018492</v>
          </cell>
          <cell r="AQ435">
            <v>1819.1223345405576</v>
          </cell>
          <cell r="AR435">
            <v>1811.1176725593564</v>
          </cell>
          <cell r="AS435">
            <v>1804.222169062042</v>
          </cell>
          <cell r="AT435">
            <v>1798.1088341743466</v>
          </cell>
          <cell r="AU435">
            <v>1792.5833609001156</v>
          </cell>
          <cell r="AV435">
            <v>1787.5198286705015</v>
          </cell>
          <cell r="AW435">
            <v>3675.5580484313959</v>
          </cell>
          <cell r="AX435">
            <v>1764.7706874732969</v>
          </cell>
          <cell r="AY435">
            <v>1762.7135332603452</v>
          </cell>
          <cell r="AZ435">
            <v>1760.3285505088804</v>
          </cell>
          <cell r="BA435">
            <v>1757.7885021080015</v>
          </cell>
          <cell r="BB435">
            <v>1755.1843714942929</v>
          </cell>
          <cell r="BC435">
            <v>1752.5667798797606</v>
          </cell>
          <cell r="BD435">
            <v>1749.9648420341489</v>
          </cell>
          <cell r="BE435">
            <v>1747.3955391769407</v>
          </cell>
          <cell r="BF435">
            <v>1744.8687132591244</v>
          </cell>
          <cell r="BG435">
            <v>1742.3898695663449</v>
          </cell>
          <cell r="BH435">
            <v>1739.9618144371029</v>
          </cell>
          <cell r="BI435">
            <v>1737.5856525238034</v>
          </cell>
          <cell r="BJ435">
            <v>1735.2614067832944</v>
          </cell>
          <cell r="BK435">
            <v>1732.9884110778805</v>
          </cell>
          <cell r="BL435">
            <v>1730.7655691207883</v>
          </cell>
        </row>
        <row r="436">
          <cell r="B436">
            <v>17</v>
          </cell>
          <cell r="C436" t="str">
            <v>Mississippian</v>
          </cell>
          <cell r="E436">
            <v>0</v>
          </cell>
          <cell r="F436">
            <v>0</v>
          </cell>
          <cell r="G436">
            <v>0</v>
          </cell>
          <cell r="H436">
            <v>478.65495274353032</v>
          </cell>
          <cell r="I436">
            <v>478.65495274353032</v>
          </cell>
          <cell r="J436">
            <v>478.65495274353032</v>
          </cell>
          <cell r="K436">
            <v>474.10304585876469</v>
          </cell>
          <cell r="L436">
            <v>470.45286197204592</v>
          </cell>
          <cell r="M436">
            <v>467.39550784606939</v>
          </cell>
          <cell r="N436">
            <v>464.75908177185062</v>
          </cell>
          <cell r="O436">
            <v>462.43772533874517</v>
          </cell>
          <cell r="P436">
            <v>460.36146877136235</v>
          </cell>
          <cell r="Q436">
            <v>937.13652656860359</v>
          </cell>
          <cell r="R436">
            <v>935.41764083862313</v>
          </cell>
          <cell r="S436">
            <v>933.83328057861331</v>
          </cell>
          <cell r="T436">
            <v>927.81117023925788</v>
          </cell>
          <cell r="U436">
            <v>922.78892739257822</v>
          </cell>
          <cell r="V436">
            <v>918.44483585815442</v>
          </cell>
          <cell r="W436">
            <v>914.59656140136724</v>
          </cell>
          <cell r="X436">
            <v>911.12964050292976</v>
          </cell>
          <cell r="Y436">
            <v>907.9669197875977</v>
          </cell>
          <cell r="Z436">
            <v>905.0536002990724</v>
          </cell>
          <cell r="AA436">
            <v>902.34916799926771</v>
          </cell>
          <cell r="AB436">
            <v>899.82270600585946</v>
          </cell>
          <cell r="AC436">
            <v>1376.1049617767335</v>
          </cell>
          <cell r="AD436">
            <v>1373.8666745300293</v>
          </cell>
          <cell r="AE436">
            <v>1371.7470429046632</v>
          </cell>
          <cell r="AF436">
            <v>1365.181142730713</v>
          </cell>
          <cell r="AG436">
            <v>1359.6117075073244</v>
          </cell>
          <cell r="AH436">
            <v>1354.7206195983888</v>
          </cell>
          <cell r="AI436">
            <v>1350.3280907226563</v>
          </cell>
          <cell r="AJ436">
            <v>1346.3214605499268</v>
          </cell>
          <cell r="AK436">
            <v>1342.6248470214844</v>
          </cell>
          <cell r="AL436">
            <v>1339.1843366668702</v>
          </cell>
          <cell r="AM436">
            <v>1335.9600186035157</v>
          </cell>
          <cell r="AN436">
            <v>1332.9213708587647</v>
          </cell>
          <cell r="AO436">
            <v>1330.0444287658693</v>
          </cell>
          <cell r="AP436">
            <v>2749.6190999999999</v>
          </cell>
          <cell r="AQ436">
            <v>-108.55743182067867</v>
          </cell>
          <cell r="AR436">
            <v>1323.9867615631103</v>
          </cell>
          <cell r="AS436">
            <v>1321.079823300171</v>
          </cell>
          <cell r="AT436">
            <v>2740.7735735992433</v>
          </cell>
          <cell r="AU436">
            <v>1305.0915657348633</v>
          </cell>
          <cell r="AV436">
            <v>1304.5898818725586</v>
          </cell>
          <cell r="AW436">
            <v>1303.6850265747071</v>
          </cell>
          <cell r="AX436">
            <v>1302.5562322296144</v>
          </cell>
          <cell r="AY436">
            <v>1301.2981698699953</v>
          </cell>
          <cell r="AZ436">
            <v>1299.9650415222168</v>
          </cell>
          <cell r="BA436">
            <v>1298.589729071045</v>
          </cell>
          <cell r="BB436">
            <v>1297.1930464141847</v>
          </cell>
          <cell r="BC436">
            <v>1295.7885827087403</v>
          </cell>
          <cell r="BD436">
            <v>1294.3854076736452</v>
          </cell>
          <cell r="BE436">
            <v>1292.9896615524292</v>
          </cell>
          <cell r="BF436">
            <v>1291.6055317260743</v>
          </cell>
          <cell r="BG436">
            <v>1290.2358700576783</v>
          </cell>
          <cell r="BH436">
            <v>1288.8825984375001</v>
          </cell>
          <cell r="BI436">
            <v>1287.5469834091186</v>
          </cell>
          <cell r="BJ436">
            <v>1286.229820187378</v>
          </cell>
          <cell r="BK436">
            <v>1284.9315641998292</v>
          </cell>
          <cell r="BL436">
            <v>1283.6570659498891</v>
          </cell>
        </row>
        <row r="437">
          <cell r="B437">
            <v>18</v>
          </cell>
          <cell r="C437" t="str">
            <v>LRSP1</v>
          </cell>
          <cell r="E437">
            <v>0</v>
          </cell>
          <cell r="F437">
            <v>0</v>
          </cell>
          <cell r="G437">
            <v>0</v>
          </cell>
          <cell r="H437">
            <v>0</v>
          </cell>
          <cell r="I437">
            <v>907.81710752334595</v>
          </cell>
          <cell r="J437">
            <v>907.81710752334595</v>
          </cell>
          <cell r="K437">
            <v>0</v>
          </cell>
          <cell r="L437">
            <v>-8.5779043818979872</v>
          </cell>
          <cell r="M437">
            <v>-15.517497672843184</v>
          </cell>
          <cell r="N437">
            <v>895.33877970312778</v>
          </cell>
          <cell r="O437">
            <v>897.39364884753161</v>
          </cell>
          <cell r="P437">
            <v>898.67294072652908</v>
          </cell>
          <cell r="Q437">
            <v>891.31370760179391</v>
          </cell>
          <cell r="R437">
            <v>885.218376324053</v>
          </cell>
          <cell r="S437">
            <v>880.33459405102826</v>
          </cell>
          <cell r="T437">
            <v>876.00535331239496</v>
          </cell>
          <cell r="U437">
            <v>872.11308506192825</v>
          </cell>
          <cell r="V437">
            <v>869.07771378676625</v>
          </cell>
          <cell r="W437">
            <v>865.99141350953903</v>
          </cell>
          <cell r="X437">
            <v>863.10313626662526</v>
          </cell>
          <cell r="Y437">
            <v>1768.3213967735853</v>
          </cell>
          <cell r="Z437">
            <v>1765.9009189479323</v>
          </cell>
          <cell r="AA437">
            <v>1763.8778183219895</v>
          </cell>
          <cell r="AB437">
            <v>1753.1082674198842</v>
          </cell>
          <cell r="AC437">
            <v>1744.2847998582938</v>
          </cell>
          <cell r="AD437">
            <v>1736.8430677948172</v>
          </cell>
          <cell r="AE437">
            <v>1730.2090222679856</v>
          </cell>
          <cell r="AF437">
            <v>1724.2275611111172</v>
          </cell>
          <cell r="AG437">
            <v>1718.8693516001792</v>
          </cell>
          <cell r="AH437">
            <v>1714.0676414427155</v>
          </cell>
          <cell r="AI437">
            <v>1709.5443859902957</v>
          </cell>
          <cell r="AJ437">
            <v>1705.1911945115137</v>
          </cell>
          <cell r="AK437">
            <v>1701.151368338061</v>
          </cell>
          <cell r="AL437">
            <v>1697.5746602689333</v>
          </cell>
          <cell r="AM437">
            <v>1694.0922427983062</v>
          </cell>
          <cell r="AN437">
            <v>1690.6887660912082</v>
          </cell>
          <cell r="AO437">
            <v>1687.4933677067597</v>
          </cell>
          <cell r="AP437">
            <v>3482.9078737774275</v>
          </cell>
          <cell r="AQ437">
            <v>-130.88535476867605</v>
          </cell>
          <cell r="AR437">
            <v>1681.4017705084495</v>
          </cell>
          <cell r="AS437">
            <v>1677.1676893541987</v>
          </cell>
          <cell r="AT437">
            <v>3473.0573156031578</v>
          </cell>
          <cell r="AU437">
            <v>1658.1176692299859</v>
          </cell>
          <cell r="AV437">
            <v>1657.7236063071452</v>
          </cell>
          <cell r="AW437">
            <v>1656.9395374150217</v>
          </cell>
          <cell r="AX437">
            <v>1655.491751674854</v>
          </cell>
          <cell r="AY437">
            <v>1654.6437845897499</v>
          </cell>
          <cell r="AZ437">
            <v>1653.3651273964228</v>
          </cell>
          <cell r="BA437">
            <v>1651.0979197045826</v>
          </cell>
          <cell r="BB437">
            <v>1649.9572852999195</v>
          </cell>
          <cell r="BC437">
            <v>1648.0852430952696</v>
          </cell>
          <cell r="BD437">
            <v>1647.1890347884987</v>
          </cell>
          <cell r="BE437">
            <v>1644.8374690786518</v>
          </cell>
          <cell r="BF437">
            <v>1643.5698813373469</v>
          </cell>
          <cell r="BG437">
            <v>1641.9707027104234</v>
          </cell>
          <cell r="BH437">
            <v>1640.2994482467875</v>
          </cell>
          <cell r="BI437">
            <v>1638.8208477394492</v>
          </cell>
          <cell r="BJ437">
            <v>1637.1759028096612</v>
          </cell>
          <cell r="BK437">
            <v>1635.9124391059474</v>
          </cell>
          <cell r="BL437">
            <v>1634.5723317824643</v>
          </cell>
        </row>
        <row r="438">
          <cell r="B438">
            <v>19</v>
          </cell>
          <cell r="C438" t="str">
            <v>LRSP2</v>
          </cell>
          <cell r="E438">
            <v>0</v>
          </cell>
          <cell r="F438">
            <v>0</v>
          </cell>
          <cell r="G438">
            <v>0</v>
          </cell>
          <cell r="H438">
            <v>932.53169906616199</v>
          </cell>
          <cell r="I438">
            <v>932.53169906616199</v>
          </cell>
          <cell r="J438">
            <v>0</v>
          </cell>
          <cell r="K438">
            <v>-8.1504755859374995</v>
          </cell>
          <cell r="L438">
            <v>-14.833806884765625</v>
          </cell>
          <cell r="M438">
            <v>-12.363597656250001</v>
          </cell>
          <cell r="N438">
            <v>-10.629306518554689</v>
          </cell>
          <cell r="O438">
            <v>923.19144699096671</v>
          </cell>
          <cell r="P438">
            <v>924.18950070190419</v>
          </cell>
          <cell r="Q438">
            <v>924.98640243530258</v>
          </cell>
          <cell r="R438">
            <v>917.48772372436508</v>
          </cell>
          <cell r="S438">
            <v>911.34793368530256</v>
          </cell>
          <cell r="T438">
            <v>906.12821237182607</v>
          </cell>
          <cell r="U438">
            <v>901.57463497924789</v>
          </cell>
          <cell r="V438">
            <v>897.52687344360334</v>
          </cell>
          <cell r="W438">
            <v>893.87709091186514</v>
          </cell>
          <cell r="X438">
            <v>890.54918673706038</v>
          </cell>
          <cell r="Y438">
            <v>887.48738790893537</v>
          </cell>
          <cell r="Z438">
            <v>884.649554534912</v>
          </cell>
          <cell r="AA438">
            <v>882.00303598022447</v>
          </cell>
          <cell r="AB438">
            <v>879.52199661254872</v>
          </cell>
          <cell r="AC438">
            <v>1809.7173231811521</v>
          </cell>
          <cell r="AD438">
            <v>1807.5085922241208</v>
          </cell>
          <cell r="AE438">
            <v>1805.4133879394528</v>
          </cell>
          <cell r="AF438">
            <v>1795.2693951416013</v>
          </cell>
          <cell r="AG438">
            <v>1786.6841998901364</v>
          </cell>
          <cell r="AH438">
            <v>1779.1851401367185</v>
          </cell>
          <cell r="AI438">
            <v>1772.4929755554197</v>
          </cell>
          <cell r="AJ438">
            <v>1766.4278777160641</v>
          </cell>
          <cell r="AK438">
            <v>1760.8666195678709</v>
          </cell>
          <cell r="AL438">
            <v>1755.7207025756834</v>
          </cell>
          <cell r="AM438">
            <v>1750.9241912841794</v>
          </cell>
          <cell r="AN438">
            <v>1746.4264906311032</v>
          </cell>
          <cell r="AO438">
            <v>2674.7195227661132</v>
          </cell>
          <cell r="AP438">
            <v>5452.0021258850093</v>
          </cell>
          <cell r="AQ438">
            <v>-127.76328872680665</v>
          </cell>
          <cell r="AR438">
            <v>2657.1222318420409</v>
          </cell>
          <cell r="AS438">
            <v>2646.4257104187009</v>
          </cell>
          <cell r="AT438">
            <v>5410.2188951110838</v>
          </cell>
          <cell r="AU438">
            <v>2608.6505124206542</v>
          </cell>
          <cell r="AV438">
            <v>2604.0325247497558</v>
          </cell>
          <cell r="AW438">
            <v>2599.1949514160156</v>
          </cell>
          <cell r="AX438">
            <v>2594.326625701904</v>
          </cell>
          <cell r="AY438">
            <v>2589.5168293762204</v>
          </cell>
          <cell r="AZ438">
            <v>2584.8084533386227</v>
          </cell>
          <cell r="BA438">
            <v>2580.2212305908201</v>
          </cell>
          <cell r="BB438">
            <v>2575.7628136596677</v>
          </cell>
          <cell r="BC438">
            <v>2571.4343784484863</v>
          </cell>
          <cell r="BD438">
            <v>2567.233620849609</v>
          </cell>
          <cell r="BE438">
            <v>2563.156399017334</v>
          </cell>
          <cell r="BF438">
            <v>2559.1976647338865</v>
          </cell>
          <cell r="BG438">
            <v>2555.351997528076</v>
          </cell>
          <cell r="BH438">
            <v>2551.6139106445312</v>
          </cell>
          <cell r="BI438">
            <v>2547.9780281982421</v>
          </cell>
          <cell r="BJ438">
            <v>2544.4391788330076</v>
          </cell>
          <cell r="BK438">
            <v>2540.992448135376</v>
          </cell>
          <cell r="BL438">
            <v>2537.6331971282957</v>
          </cell>
        </row>
        <row r="439">
          <cell r="B439">
            <v>20</v>
          </cell>
          <cell r="C439" t="str">
            <v>LRSP3</v>
          </cell>
          <cell r="E439">
            <v>0</v>
          </cell>
          <cell r="F439">
            <v>0</v>
          </cell>
          <cell r="G439">
            <v>0</v>
          </cell>
          <cell r="H439">
            <v>0</v>
          </cell>
          <cell r="I439">
            <v>0</v>
          </cell>
          <cell r="J439">
            <v>1056.8692589416503</v>
          </cell>
          <cell r="K439">
            <v>1056.8692589416503</v>
          </cell>
          <cell r="L439">
            <v>0</v>
          </cell>
          <cell r="M439">
            <v>-9.2372056640625004</v>
          </cell>
          <cell r="N439">
            <v>-16.811647802734374</v>
          </cell>
          <cell r="O439">
            <v>1042.8571815979003</v>
          </cell>
          <cell r="P439">
            <v>1044.8227115539551</v>
          </cell>
          <cell r="Q439">
            <v>1046.2836399230955</v>
          </cell>
          <cell r="R439">
            <v>1038.1775617980957</v>
          </cell>
          <cell r="S439">
            <v>1031.5062749572753</v>
          </cell>
          <cell r="T439">
            <v>1025.8073428771972</v>
          </cell>
          <cell r="U439">
            <v>1020.8144441223144</v>
          </cell>
          <cell r="V439">
            <v>1016.3596883361815</v>
          </cell>
          <cell r="W439">
            <v>1012.3300948303222</v>
          </cell>
          <cell r="X439">
            <v>1008.6457870544433</v>
          </cell>
          <cell r="Y439">
            <v>1005.2480699768065</v>
          </cell>
          <cell r="Z439">
            <v>2058.9617176147458</v>
          </cell>
          <cell r="AA439">
            <v>2056.0136299926758</v>
          </cell>
          <cell r="AB439">
            <v>2053.2456099731444</v>
          </cell>
          <cell r="AC439">
            <v>2041.3982603759764</v>
          </cell>
          <cell r="AD439">
            <v>2031.3533380615231</v>
          </cell>
          <cell r="AE439">
            <v>2022.5697408325193</v>
          </cell>
          <cell r="AF439">
            <v>2014.7266430786131</v>
          </cell>
          <cell r="AG439">
            <v>2007.6166983398434</v>
          </cell>
          <cell r="AH439">
            <v>2001.0973369628905</v>
          </cell>
          <cell r="AI439">
            <v>1995.0658419677732</v>
          </cell>
          <cell r="AJ439">
            <v>1989.4454591430663</v>
          </cell>
          <cell r="AK439">
            <v>1984.1771341369626</v>
          </cell>
          <cell r="AL439">
            <v>3036.0835869384764</v>
          </cell>
          <cell r="AM439">
            <v>3031.3888855529785</v>
          </cell>
          <cell r="AN439">
            <v>3026.9316982604978</v>
          </cell>
          <cell r="AO439">
            <v>3013.4494431823728</v>
          </cell>
          <cell r="AP439">
            <v>3001.8207747619626</v>
          </cell>
          <cell r="AQ439">
            <v>2991.5016361389157</v>
          </cell>
          <cell r="AR439">
            <v>2982.1684245727538</v>
          </cell>
          <cell r="AS439">
            <v>2973.6112025146485</v>
          </cell>
          <cell r="AT439">
            <v>2965.6849934997558</v>
          </cell>
          <cell r="AU439">
            <v>2958.2848494018554</v>
          </cell>
          <cell r="AV439">
            <v>6094.2281108154293</v>
          </cell>
          <cell r="AW439">
            <v>2922.042005389404</v>
          </cell>
          <cell r="AX439">
            <v>3976.0930357910152</v>
          </cell>
          <cell r="AY439">
            <v>3972.6494701782221</v>
          </cell>
          <cell r="AZ439">
            <v>3968.8831524475095</v>
          </cell>
          <cell r="BA439">
            <v>3955.7197907653804</v>
          </cell>
          <cell r="BB439">
            <v>3944.1525064147945</v>
          </cell>
          <cell r="BC439">
            <v>3933.7107958618158</v>
          </cell>
          <cell r="BD439">
            <v>3924.1204236022945</v>
          </cell>
          <cell r="BE439">
            <v>3915.2057580749506</v>
          </cell>
          <cell r="BF439">
            <v>3906.8463604431145</v>
          </cell>
          <cell r="BG439">
            <v>3898.9552519042963</v>
          </cell>
          <cell r="BH439">
            <v>3891.4670389038083</v>
          </cell>
          <cell r="BI439">
            <v>3884.3309569763178</v>
          </cell>
          <cell r="BJ439">
            <v>3877.5065617065425</v>
          </cell>
          <cell r="BK439">
            <v>3870.9609379028316</v>
          </cell>
          <cell r="BL439">
            <v>3864.6668155273433</v>
          </cell>
        </row>
        <row r="440">
          <cell r="B440">
            <v>21</v>
          </cell>
          <cell r="C440" t="str">
            <v>LRSP4</v>
          </cell>
          <cell r="E440">
            <v>0</v>
          </cell>
          <cell r="F440">
            <v>0</v>
          </cell>
          <cell r="G440">
            <v>0</v>
          </cell>
          <cell r="H440">
            <v>0</v>
          </cell>
          <cell r="I440">
            <v>0</v>
          </cell>
          <cell r="J440">
            <v>0</v>
          </cell>
          <cell r="K440">
            <v>0</v>
          </cell>
          <cell r="L440">
            <v>0</v>
          </cell>
          <cell r="M440">
            <v>0</v>
          </cell>
          <cell r="N440">
            <v>0</v>
          </cell>
          <cell r="O440">
            <v>1844.8523054077148</v>
          </cell>
          <cell r="P440">
            <v>1844.8523054077148</v>
          </cell>
          <cell r="Q440">
            <v>1844.8523054077148</v>
          </cell>
          <cell r="R440">
            <v>1844.8523054077148</v>
          </cell>
          <cell r="S440">
            <v>1836.508230206543</v>
          </cell>
          <cell r="T440">
            <v>1829.2171058745116</v>
          </cell>
          <cell r="U440">
            <v>1822.7280268256836</v>
          </cell>
          <cell r="V440">
            <v>1816.8716710678709</v>
          </cell>
          <cell r="W440">
            <v>1811.52812188916</v>
          </cell>
          <cell r="X440">
            <v>1806.609198739746</v>
          </cell>
          <cell r="Y440">
            <v>1802.0480762241211</v>
          </cell>
          <cell r="Z440">
            <v>1797.7928449790038</v>
          </cell>
          <cell r="AA440">
            <v>1793.8023420454101</v>
          </cell>
          <cell r="AB440">
            <v>1790.0433494956055</v>
          </cell>
          <cell r="AC440">
            <v>3631.3409607890626</v>
          </cell>
          <cell r="AD440">
            <v>3627.9679793554687</v>
          </cell>
          <cell r="AE440">
            <v>3624.7577496240233</v>
          </cell>
          <cell r="AF440">
            <v>3621.6941919873047</v>
          </cell>
          <cell r="AG440">
            <v>3610.4194713999022</v>
          </cell>
          <cell r="AH440">
            <v>3600.3187434111328</v>
          </cell>
          <cell r="AI440">
            <v>3591.130788092285</v>
          </cell>
          <cell r="AJ440">
            <v>3582.6772611489255</v>
          </cell>
          <cell r="AK440">
            <v>3574.8303064233396</v>
          </cell>
          <cell r="AL440">
            <v>3567.494718672363</v>
          </cell>
          <cell r="AM440">
            <v>3560.5974259863278</v>
          </cell>
          <cell r="AN440">
            <v>3554.0809380571286</v>
          </cell>
          <cell r="AO440">
            <v>5392.7513900683589</v>
          </cell>
          <cell r="AP440">
            <v>5386.8664429365226</v>
          </cell>
          <cell r="AQ440">
            <v>5381.2471120224609</v>
          </cell>
          <cell r="AR440">
            <v>5375.867111841796</v>
          </cell>
          <cell r="AS440">
            <v>5362.3600390898437</v>
          </cell>
          <cell r="AT440">
            <v>5350.1037662504878</v>
          </cell>
          <cell r="AU440">
            <v>5338.8308139082028</v>
          </cell>
          <cell r="AV440">
            <v>5328.3574065498042</v>
          </cell>
          <cell r="AW440">
            <v>5318.5509366020506</v>
          </cell>
          <cell r="AX440">
            <v>5309.3120088339838</v>
          </cell>
          <cell r="AY440">
            <v>5300.5638321474607</v>
          </cell>
          <cell r="AZ440">
            <v>5292.2455950541989</v>
          </cell>
          <cell r="BA440">
            <v>10793.832836581054</v>
          </cell>
          <cell r="BB440">
            <v>5254.8376924995109</v>
          </cell>
          <cell r="BC440">
            <v>5249.9533877841795</v>
          </cell>
          <cell r="BD440">
            <v>5244.8392521035148</v>
          </cell>
          <cell r="BE440">
            <v>5239.6191456767574</v>
          </cell>
          <cell r="BF440">
            <v>5234.3672645302731</v>
          </cell>
          <cell r="BG440">
            <v>5229.1293914201651</v>
          </cell>
          <cell r="BH440">
            <v>5223.9342447443842</v>
          </cell>
          <cell r="BI440">
            <v>5218.7999148720701</v>
          </cell>
          <cell r="BJ440">
            <v>5213.737670987548</v>
          </cell>
          <cell r="BK440">
            <v>5208.7543096816398</v>
          </cell>
          <cell r="BL440">
            <v>5203.8536378884273</v>
          </cell>
        </row>
        <row r="441">
          <cell r="B441">
            <v>22</v>
          </cell>
          <cell r="C441" t="str">
            <v>Bakken1</v>
          </cell>
          <cell r="E441">
            <v>0</v>
          </cell>
          <cell r="F441">
            <v>0</v>
          </cell>
          <cell r="G441">
            <v>0</v>
          </cell>
          <cell r="H441">
            <v>987.89180206883634</v>
          </cell>
          <cell r="I441">
            <v>1479.9235188712546</v>
          </cell>
          <cell r="J441">
            <v>1477.2355516392547</v>
          </cell>
          <cell r="K441">
            <v>1475.8326479112545</v>
          </cell>
          <cell r="L441">
            <v>1471.8495111832547</v>
          </cell>
          <cell r="M441">
            <v>1465.2590324472546</v>
          </cell>
          <cell r="N441">
            <v>1459.5977398072546</v>
          </cell>
          <cell r="O441">
            <v>1456.8716124312546</v>
          </cell>
          <cell r="P441">
            <v>1451.9538187672547</v>
          </cell>
          <cell r="Q441">
            <v>1453.2663264632547</v>
          </cell>
          <cell r="R441">
            <v>1448.2688416552546</v>
          </cell>
          <cell r="S441">
            <v>1447.3311839592545</v>
          </cell>
          <cell r="T441">
            <v>1446.2371621432546</v>
          </cell>
          <cell r="U441">
            <v>1442.1014632312547</v>
          </cell>
          <cell r="V441">
            <v>1443.9346612072545</v>
          </cell>
          <cell r="W441">
            <v>1439.6749180552547</v>
          </cell>
          <cell r="X441">
            <v>1439.4094356952546</v>
          </cell>
          <cell r="Y441">
            <v>1435.4993442232546</v>
          </cell>
          <cell r="Z441">
            <v>1432.0543366952547</v>
          </cell>
          <cell r="AA441">
            <v>1432.3565004712545</v>
          </cell>
          <cell r="AB441">
            <v>1428.8793593352545</v>
          </cell>
          <cell r="AC441">
            <v>1425.7836290712546</v>
          </cell>
          <cell r="AD441">
            <v>1422.9464903112546</v>
          </cell>
          <cell r="AE441">
            <v>1423.7342322872546</v>
          </cell>
          <cell r="AF441">
            <v>1422.7206624232547</v>
          </cell>
          <cell r="AG441">
            <v>1419.6225872472546</v>
          </cell>
          <cell r="AH441">
            <v>1422.3489137272545</v>
          </cell>
          <cell r="AI441">
            <v>1418.8777300552547</v>
          </cell>
          <cell r="AJ441">
            <v>1419.3196137512546</v>
          </cell>
          <cell r="AK441">
            <v>1416.0510809992547</v>
          </cell>
          <cell r="AL441">
            <v>1413.1927882792547</v>
          </cell>
          <cell r="AM441">
            <v>1414.0350140952546</v>
          </cell>
          <cell r="AN441">
            <v>1411.0576750712546</v>
          </cell>
          <cell r="AO441">
            <v>2890.2642645745091</v>
          </cell>
          <cell r="AP441">
            <v>1406.0230131512546</v>
          </cell>
          <cell r="AQ441">
            <v>-74.620945415999998</v>
          </cell>
          <cell r="AR441">
            <v>2888.4221989985094</v>
          </cell>
          <cell r="AS441">
            <v>1403.8454943112547</v>
          </cell>
          <cell r="AT441">
            <v>1406.9107685512547</v>
          </cell>
          <cell r="AU441">
            <v>1403.7602608392547</v>
          </cell>
          <cell r="AV441">
            <v>1404.5061099592547</v>
          </cell>
          <cell r="AW441">
            <v>1401.5262603752547</v>
          </cell>
          <cell r="AX441">
            <v>1398.9425899352545</v>
          </cell>
          <cell r="AY441">
            <v>1400.0464945432545</v>
          </cell>
          <cell r="AZ441">
            <v>1397.3188560792546</v>
          </cell>
          <cell r="BA441">
            <v>1394.9263426472546</v>
          </cell>
          <cell r="BB441">
            <v>1392.7510871512545</v>
          </cell>
          <cell r="BC441">
            <v>1394.1635269992546</v>
          </cell>
          <cell r="BD441">
            <v>1393.7410049752546</v>
          </cell>
          <cell r="BE441">
            <v>1391.2033800712547</v>
          </cell>
          <cell r="BF441">
            <v>1394.4621894152547</v>
          </cell>
          <cell r="BG441">
            <v>1391.4978600152547</v>
          </cell>
          <cell r="BH441">
            <v>1392.4230005112547</v>
          </cell>
          <cell r="BI441">
            <v>1389.6159210312546</v>
          </cell>
          <cell r="BJ441">
            <v>1387.1989087112547</v>
          </cell>
          <cell r="BK441">
            <v>1388.4636931752545</v>
          </cell>
          <cell r="BL441">
            <v>-95.946240680000002</v>
          </cell>
        </row>
        <row r="442">
          <cell r="B442">
            <v>23</v>
          </cell>
          <cell r="C442" t="str">
            <v>Bakken2</v>
          </cell>
          <cell r="E442">
            <v>0</v>
          </cell>
          <cell r="F442">
            <v>0</v>
          </cell>
          <cell r="G442">
            <v>0</v>
          </cell>
          <cell r="H442">
            <v>387.69600030267316</v>
          </cell>
          <cell r="I442">
            <v>387.69600030267316</v>
          </cell>
          <cell r="J442">
            <v>383.78546891204815</v>
          </cell>
          <cell r="K442">
            <v>380.53120854486065</v>
          </cell>
          <cell r="L442">
            <v>376.75691623079814</v>
          </cell>
          <cell r="M442">
            <v>373.49069604329816</v>
          </cell>
          <cell r="N442">
            <v>371.57917060736065</v>
          </cell>
          <cell r="O442">
            <v>369.79123082532936</v>
          </cell>
          <cell r="P442">
            <v>367.14518271204815</v>
          </cell>
          <cell r="Q442">
            <v>364.77722977376686</v>
          </cell>
          <cell r="R442">
            <v>363.59960156439183</v>
          </cell>
          <cell r="S442">
            <v>361.44308212142317</v>
          </cell>
          <cell r="T442">
            <v>359.48193824954814</v>
          </cell>
          <cell r="U442">
            <v>358.65006992298567</v>
          </cell>
          <cell r="V442">
            <v>356.79220483548568</v>
          </cell>
          <cell r="W442">
            <v>356.07278467142316</v>
          </cell>
          <cell r="X442">
            <v>354.32500331673566</v>
          </cell>
          <cell r="Y442">
            <v>352.72913626439197</v>
          </cell>
          <cell r="Z442">
            <v>352.22510977611068</v>
          </cell>
          <cell r="AA442">
            <v>350.66292730736063</v>
          </cell>
          <cell r="AB442">
            <v>349.23096265892315</v>
          </cell>
          <cell r="AC442">
            <v>347.89333440228256</v>
          </cell>
          <cell r="AD442">
            <v>347.61086982064182</v>
          </cell>
          <cell r="AE442">
            <v>346.24388741165757</v>
          </cell>
          <cell r="AF442">
            <v>344.98676735345435</v>
          </cell>
          <cell r="AG442">
            <v>344.78805185189185</v>
          </cell>
          <cell r="AH442">
            <v>343.50359541243876</v>
          </cell>
          <cell r="AI442">
            <v>343.30654825853253</v>
          </cell>
          <cell r="AJ442">
            <v>342.03707916087626</v>
          </cell>
          <cell r="AK442">
            <v>340.88114408470437</v>
          </cell>
          <cell r="AL442">
            <v>340.78336088470434</v>
          </cell>
          <cell r="AM442">
            <v>339.59765343626685</v>
          </cell>
          <cell r="AN442">
            <v>338.51570508587628</v>
          </cell>
          <cell r="AO442">
            <v>725.20045523464319</v>
          </cell>
          <cell r="AP442">
            <v>337.52714383236065</v>
          </cell>
          <cell r="AQ442">
            <v>-51.249820651171902</v>
          </cell>
          <cell r="AR442">
            <v>723.15375911394005</v>
          </cell>
          <cell r="AS442">
            <v>335.51200618392318</v>
          </cell>
          <cell r="AT442">
            <v>334.59960658353253</v>
          </cell>
          <cell r="AU442">
            <v>334.73486107572006</v>
          </cell>
          <cell r="AV442">
            <v>333.76850305697008</v>
          </cell>
          <cell r="AW442">
            <v>332.89255853548565</v>
          </cell>
          <cell r="AX442">
            <v>333.05559217552474</v>
          </cell>
          <cell r="AY442">
            <v>332.11431719720434</v>
          </cell>
          <cell r="AZ442">
            <v>331.26250141087627</v>
          </cell>
          <cell r="BA442">
            <v>330.46871959017318</v>
          </cell>
          <cell r="BB442">
            <v>330.69752822786847</v>
          </cell>
          <cell r="BC442">
            <v>329.81242631185285</v>
          </cell>
          <cell r="BD442">
            <v>329.01052914368876</v>
          </cell>
          <cell r="BE442">
            <v>329.24275231322008</v>
          </cell>
          <cell r="BF442">
            <v>328.36702834583724</v>
          </cell>
          <cell r="BG442">
            <v>328.55833018802474</v>
          </cell>
          <cell r="BH442">
            <v>329.50437703607156</v>
          </cell>
          <cell r="BI442">
            <v>330.24388662103257</v>
          </cell>
          <cell r="BJ442">
            <v>331.81427673900123</v>
          </cell>
          <cell r="BK442">
            <v>332.12537511419657</v>
          </cell>
          <cell r="BL442">
            <v>-55.290591775195303</v>
          </cell>
        </row>
        <row r="443">
          <cell r="B443">
            <v>24</v>
          </cell>
          <cell r="C443" t="str">
            <v>ThreeForks</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987.89180206883634</v>
          </cell>
          <cell r="AD443">
            <v>987.89180206883634</v>
          </cell>
          <cell r="AE443">
            <v>982.68164385591967</v>
          </cell>
          <cell r="AF443">
            <v>978.17502865754295</v>
          </cell>
          <cell r="AG443">
            <v>974.17968493473916</v>
          </cell>
          <cell r="AH443">
            <v>970.57524332224784</v>
          </cell>
          <cell r="AI443">
            <v>967.28084686341106</v>
          </cell>
          <cell r="AJ443">
            <v>964.23929795124093</v>
          </cell>
          <cell r="AK443">
            <v>961.40849809252563</v>
          </cell>
          <cell r="AL443">
            <v>958.75647315859328</v>
          </cell>
          <cell r="AM443">
            <v>956.25830986068536</v>
          </cell>
          <cell r="AN443">
            <v>953.89418198949181</v>
          </cell>
          <cell r="AO443">
            <v>951.6480274962322</v>
          </cell>
          <cell r="AP443">
            <v>944.29647567455254</v>
          </cell>
          <cell r="AQ443">
            <v>948.16253215555082</v>
          </cell>
          <cell r="AR443">
            <v>946.00707998863243</v>
          </cell>
          <cell r="AS443">
            <v>944.00008633057246</v>
          </cell>
          <cell r="AT443">
            <v>936.89220715225656</v>
          </cell>
          <cell r="AU443">
            <v>935.78556123815065</v>
          </cell>
          <cell r="AV443">
            <v>934.56047812631471</v>
          </cell>
          <cell r="AW443">
            <v>933.27937270078519</v>
          </cell>
          <cell r="AX443">
            <v>931.97470692848481</v>
          </cell>
          <cell r="AY443">
            <v>930.66462455525129</v>
          </cell>
          <cell r="AZ443">
            <v>929.35973968777739</v>
          </cell>
          <cell r="BA443">
            <v>928.06642644320277</v>
          </cell>
          <cell r="BB443">
            <v>926.78854241970441</v>
          </cell>
          <cell r="BC443">
            <v>925.52839251022533</v>
          </cell>
          <cell r="BD443">
            <v>924.28729524006474</v>
          </cell>
          <cell r="BE443">
            <v>923.06592722667062</v>
          </cell>
          <cell r="BF443">
            <v>921.86454329999094</v>
          </cell>
          <cell r="BG443">
            <v>920.68311636603698</v>
          </cell>
          <cell r="BH443">
            <v>919.52143230907075</v>
          </cell>
          <cell r="BI443">
            <v>918.37915355263851</v>
          </cell>
          <cell r="BJ443">
            <v>917.25586175090893</v>
          </cell>
          <cell r="BK443">
            <v>916.15108861723922</v>
          </cell>
          <cell r="BL443">
            <v>915.06433657418802</v>
          </cell>
        </row>
        <row r="444">
          <cell r="B444">
            <v>25</v>
          </cell>
          <cell r="C444" t="str">
            <v>CH4</v>
          </cell>
          <cell r="E444">
            <v>0</v>
          </cell>
          <cell r="F444">
            <v>0</v>
          </cell>
          <cell r="G444">
            <v>0</v>
          </cell>
          <cell r="H444">
            <v>0</v>
          </cell>
          <cell r="I444">
            <v>1545.783370275879</v>
          </cell>
          <cell r="J444">
            <v>1545.783370275879</v>
          </cell>
          <cell r="K444">
            <v>3091.5667405517579</v>
          </cell>
          <cell r="L444">
            <v>3082.0932756884768</v>
          </cell>
          <cell r="M444">
            <v>3073.8152811767577</v>
          </cell>
          <cell r="N444">
            <v>1511.1910558227539</v>
          </cell>
          <cell r="O444">
            <v>1496.2640343383789</v>
          </cell>
          <cell r="P444">
            <v>1482.8298330688476</v>
          </cell>
          <cell r="Q444">
            <v>3025.8529307373046</v>
          </cell>
          <cell r="R444">
            <v>3022.8856332568362</v>
          </cell>
          <cell r="S444">
            <v>3019.8371266552736</v>
          </cell>
          <cell r="T444">
            <v>3007.3035816357424</v>
          </cell>
          <cell r="U444">
            <v>2995.9934311962893</v>
          </cell>
          <cell r="V444">
            <v>2985.6442952197267</v>
          </cell>
          <cell r="W444">
            <v>2976.0764461669924</v>
          </cell>
          <cell r="X444">
            <v>2967.160249790039</v>
          </cell>
          <cell r="Y444">
            <v>2958.7984262255859</v>
          </cell>
          <cell r="Z444">
            <v>2950.9156692919923</v>
          </cell>
          <cell r="AA444">
            <v>2943.4522063476561</v>
          </cell>
          <cell r="AB444">
            <v>2936.3596120751954</v>
          </cell>
          <cell r="AC444">
            <v>2929.5979788867189</v>
          </cell>
          <cell r="AD444">
            <v>2923.1339433105468</v>
          </cell>
          <cell r="AE444">
            <v>2916.9392663378908</v>
          </cell>
          <cell r="AF444">
            <v>2910.9897913916016</v>
          </cell>
          <cell r="AG444">
            <v>2905.2646616601564</v>
          </cell>
          <cell r="AH444">
            <v>2899.7457202441406</v>
          </cell>
          <cell r="AI444">
            <v>2894.4170474121092</v>
          </cell>
          <cell r="AJ444">
            <v>2889.2645928808597</v>
          </cell>
          <cell r="AK444">
            <v>2884.2758840771485</v>
          </cell>
          <cell r="AL444">
            <v>2879.4397903857421</v>
          </cell>
          <cell r="AM444">
            <v>2874.7463308154297</v>
          </cell>
          <cell r="AN444">
            <v>2870.1865163232424</v>
          </cell>
          <cell r="AO444">
            <v>5938.3720290527344</v>
          </cell>
          <cell r="AP444">
            <v>2844.8800696875001</v>
          </cell>
          <cell r="AQ444">
            <v>-230.12327317382812</v>
          </cell>
          <cell r="AR444">
            <v>5929.0096031689454</v>
          </cell>
          <cell r="AS444">
            <v>2835.1772198876952</v>
          </cell>
          <cell r="AT444">
            <v>2832.6205811718751</v>
          </cell>
          <cell r="AU444">
            <v>2829.8897354736328</v>
          </cell>
          <cell r="AV444">
            <v>2827.0542802734376</v>
          </cell>
          <cell r="AW444">
            <v>2824.15812065918</v>
          </cell>
          <cell r="AX444">
            <v>2821.2301370068362</v>
          </cell>
          <cell r="AY444">
            <v>2818.289930053711</v>
          </cell>
          <cell r="AZ444">
            <v>2815.3510966699218</v>
          </cell>
          <cell r="BA444">
            <v>2812.4232200390625</v>
          </cell>
          <cell r="BB444">
            <v>2809.5131275415042</v>
          </cell>
          <cell r="BC444">
            <v>2806.6256902734376</v>
          </cell>
          <cell r="BD444">
            <v>2803.7643905273439</v>
          </cell>
          <cell r="BE444">
            <v>2800.931686464844</v>
          </cell>
          <cell r="BF444">
            <v>2798.1292796704101</v>
          </cell>
          <cell r="BG444">
            <v>2795.3583121508791</v>
          </cell>
          <cell r="BH444">
            <v>2792.6194977319337</v>
          </cell>
          <cell r="BI444">
            <v>2789.9132289843751</v>
          </cell>
          <cell r="BJ444">
            <v>2787.2396539672854</v>
          </cell>
          <cell r="BK444">
            <v>2784.5987312622074</v>
          </cell>
          <cell r="BL444">
            <v>-309.57646354248044</v>
          </cell>
        </row>
        <row r="445">
          <cell r="B445">
            <v>26</v>
          </cell>
          <cell r="C445" t="str">
            <v>CH4_Area</v>
          </cell>
          <cell r="E445">
            <v>0</v>
          </cell>
          <cell r="F445">
            <v>0</v>
          </cell>
          <cell r="G445">
            <v>0</v>
          </cell>
          <cell r="H445">
            <v>0</v>
          </cell>
          <cell r="I445">
            <v>1337.6971473541259</v>
          </cell>
          <cell r="J445">
            <v>1337.6971473541259</v>
          </cell>
          <cell r="K445">
            <v>1337.6971473541259</v>
          </cell>
          <cell r="L445">
            <v>1329.4989566070556</v>
          </cell>
          <cell r="M445">
            <v>1322.335307510376</v>
          </cell>
          <cell r="N445">
            <v>1315.959681362915</v>
          </cell>
          <cell r="O445">
            <v>1310.2057157135009</v>
          </cell>
          <cell r="P445">
            <v>1304.9555907623292</v>
          </cell>
          <cell r="Q445">
            <v>1300.1226682159424</v>
          </cell>
          <cell r="R445">
            <v>1295.6412904815675</v>
          </cell>
          <cell r="S445">
            <v>1291.4604561676026</v>
          </cell>
          <cell r="T445">
            <v>1287.5397219635011</v>
          </cell>
          <cell r="U445">
            <v>1283.8464502349852</v>
          </cell>
          <cell r="V445">
            <v>1280.3539049835206</v>
          </cell>
          <cell r="W445">
            <v>1277.0398952545165</v>
          </cell>
          <cell r="X445">
            <v>1273.8857919708253</v>
          </cell>
          <cell r="Y445">
            <v>1270.875796572876</v>
          </cell>
          <cell r="Z445">
            <v>1267.9963892852784</v>
          </cell>
          <cell r="AA445">
            <v>1265.2359077362059</v>
          </cell>
          <cell r="AB445">
            <v>1262.5842175323487</v>
          </cell>
          <cell r="AC445">
            <v>1260.0324541900634</v>
          </cell>
          <cell r="AD445">
            <v>1257.5728173065186</v>
          </cell>
          <cell r="AE445">
            <v>1255.1984049407959</v>
          </cell>
          <cell r="AF445">
            <v>1252.9030794708251</v>
          </cell>
          <cell r="AG445">
            <v>1250.6813578399658</v>
          </cell>
          <cell r="AH445">
            <v>1248.5283202606201</v>
          </cell>
          <cell r="AI445">
            <v>1246.4395350677489</v>
          </cell>
          <cell r="AJ445">
            <v>1244.410995602417</v>
          </cell>
          <cell r="AK445">
            <v>1242.4390668182373</v>
          </cell>
          <cell r="AL445">
            <v>1240.5204404571532</v>
          </cell>
          <cell r="AM445">
            <v>1238.6520963226319</v>
          </cell>
          <cell r="AN445">
            <v>1236.8312696502685</v>
          </cell>
          <cell r="AO445">
            <v>2564.5543792053222</v>
          </cell>
          <cell r="AP445">
            <v>1226.1585709259034</v>
          </cell>
          <cell r="AQ445">
            <v>-104.24507470092772</v>
          </cell>
          <cell r="AR445">
            <v>2560.8839356933595</v>
          </cell>
          <cell r="AS445">
            <v>1222.3195906585693</v>
          </cell>
          <cell r="AT445">
            <v>1221.3205417144775</v>
          </cell>
          <cell r="AU445">
            <v>1220.240643887329</v>
          </cell>
          <cell r="AV445">
            <v>1219.1104313690187</v>
          </cell>
          <cell r="AW445">
            <v>1217.949278768921</v>
          </cell>
          <cell r="AX445">
            <v>1216.7700226226807</v>
          </cell>
          <cell r="AY445">
            <v>1215.5814514434815</v>
          </cell>
          <cell r="AZ445">
            <v>1214.389727078247</v>
          </cell>
          <cell r="BA445">
            <v>1213.1992490570069</v>
          </cell>
          <cell r="BB445">
            <v>1212.0132019592286</v>
          </cell>
          <cell r="BC445">
            <v>1210.8339038726806</v>
          </cell>
          <cell r="BD445">
            <v>1209.6630539978028</v>
          </cell>
          <cell r="BE445">
            <v>1208.5018924163819</v>
          </cell>
          <cell r="BF445">
            <v>1207.3513171783447</v>
          </cell>
          <cell r="BG445">
            <v>1206.2119713958741</v>
          </cell>
          <cell r="BH445">
            <v>1205.0843012512207</v>
          </cell>
          <cell r="BI445">
            <v>1203.9686035400391</v>
          </cell>
          <cell r="BJ445">
            <v>1202.8650594543458</v>
          </cell>
          <cell r="BK445">
            <v>1201.7737597137452</v>
          </cell>
          <cell r="BL445">
            <v>-137.00242185974119</v>
          </cell>
        </row>
        <row r="446">
          <cell r="C446" t="str">
            <v>Ending Balance</v>
          </cell>
          <cell r="E446">
            <v>48531.652185712956</v>
          </cell>
          <cell r="F446">
            <v>48278.902185712956</v>
          </cell>
          <cell r="G446">
            <v>48023.831185712959</v>
          </cell>
          <cell r="H446">
            <v>50517.801447716512</v>
          </cell>
          <cell r="I446">
            <v>58473.876456331367</v>
          </cell>
          <cell r="J446">
            <v>66564.025407567868</v>
          </cell>
          <cell r="K446">
            <v>76431.584278687849</v>
          </cell>
          <cell r="L446">
            <v>85831.133509684776</v>
          </cell>
          <cell r="M446">
            <v>95231.595016168969</v>
          </cell>
          <cell r="N446">
            <v>106239.62059303766</v>
          </cell>
          <cell r="O446">
            <v>121040.15972311876</v>
          </cell>
          <cell r="P446">
            <v>135666.01511272453</v>
          </cell>
          <cell r="Q446">
            <v>152416.77289578586</v>
          </cell>
          <cell r="R446">
            <v>169113.23426553773</v>
          </cell>
          <cell r="S446">
            <v>185743.35160811452</v>
          </cell>
          <cell r="T446">
            <v>203322.55433883745</v>
          </cell>
          <cell r="U446">
            <v>220831.09906133753</v>
          </cell>
          <cell r="V446">
            <v>237102.94301857351</v>
          </cell>
          <cell r="W446">
            <v>254511.50348174872</v>
          </cell>
          <cell r="X446">
            <v>271859.23912735999</v>
          </cell>
          <cell r="Y446">
            <v>290071.95130471425</v>
          </cell>
          <cell r="Z446">
            <v>309290.86437285499</v>
          </cell>
          <cell r="AA446">
            <v>328466.05037864309</v>
          </cell>
          <cell r="AB446">
            <v>347588.63711384922</v>
          </cell>
          <cell r="AC446">
            <v>374769.06525439752</v>
          </cell>
          <cell r="AD446">
            <v>401902.25289882557</v>
          </cell>
          <cell r="AE446">
            <v>428977.44376976631</v>
          </cell>
          <cell r="AF446">
            <v>455981.19171606185</v>
          </cell>
          <cell r="AG446">
            <v>482885.14489342336</v>
          </cell>
          <cell r="AH446">
            <v>509712.50737521745</v>
          </cell>
          <cell r="AI446">
            <v>537649.4546648456</v>
          </cell>
          <cell r="AJ446">
            <v>565514.10562688252</v>
          </cell>
          <cell r="AK446">
            <v>593314.10941996379</v>
          </cell>
          <cell r="AL446">
            <v>622098.71900889918</v>
          </cell>
          <cell r="AM446">
            <v>650820.60415356874</v>
          </cell>
          <cell r="AN446">
            <v>679477.79764759273</v>
          </cell>
          <cell r="AO446">
            <v>720050.82593286072</v>
          </cell>
          <cell r="AP446">
            <v>762618.61861208989</v>
          </cell>
          <cell r="AQ446">
            <v>782092.36715679104</v>
          </cell>
          <cell r="AR446">
            <v>822482.59609875816</v>
          </cell>
          <cell r="AS446">
            <v>856482.97580020083</v>
          </cell>
          <cell r="AT446">
            <v>898758.79959416692</v>
          </cell>
          <cell r="AU446">
            <v>935772.77798907063</v>
          </cell>
          <cell r="AV446">
            <v>977007.07035828114</v>
          </cell>
          <cell r="AW446">
            <v>1015761.6980274648</v>
          </cell>
          <cell r="AX446">
            <v>1053605.7107553279</v>
          </cell>
          <cell r="AY446">
            <v>1092507.649560713</v>
          </cell>
          <cell r="AZ446">
            <v>1130199.6509061838</v>
          </cell>
          <cell r="BA446">
            <v>1175348.584210288</v>
          </cell>
          <cell r="BB446">
            <v>1212866.7453746556</v>
          </cell>
          <cell r="BC446">
            <v>1250325.6774031564</v>
          </cell>
          <cell r="BD446">
            <v>1287726.274922255</v>
          </cell>
          <cell r="BE446">
            <v>1325067.6766685685</v>
          </cell>
          <cell r="BF446">
            <v>1367084.6098379004</v>
          </cell>
          <cell r="BG446">
            <v>1404293.4726990543</v>
          </cell>
          <cell r="BH446">
            <v>1441455.8974303433</v>
          </cell>
          <cell r="BI446">
            <v>1478569.0326368597</v>
          </cell>
          <cell r="BJ446">
            <v>1515634.9097386335</v>
          </cell>
          <cell r="BK446">
            <v>1552657.2354963899</v>
          </cell>
          <cell r="BL446">
            <v>1583334.2709669343</v>
          </cell>
        </row>
        <row r="448">
          <cell r="C448" t="str">
            <v>Gas Reserves</v>
          </cell>
        </row>
        <row r="449">
          <cell r="C449" t="str">
            <v>Beginning Balance</v>
          </cell>
          <cell r="E449">
            <v>113135.59030906631</v>
          </cell>
          <cell r="F449">
            <v>112553.54930906631</v>
          </cell>
          <cell r="G449">
            <v>111995.45730906632</v>
          </cell>
          <cell r="H449">
            <v>111436.92230906631</v>
          </cell>
          <cell r="I449">
            <v>117252.92249859056</v>
          </cell>
          <cell r="J449">
            <v>143139.46716059736</v>
          </cell>
          <cell r="K449">
            <v>169658.8498183472</v>
          </cell>
          <cell r="L449">
            <v>180528.00838063221</v>
          </cell>
          <cell r="M449">
            <v>189022.15482089933</v>
          </cell>
          <cell r="N449">
            <v>197647.15614782943</v>
          </cell>
          <cell r="O449">
            <v>223171.75649646961</v>
          </cell>
          <cell r="P449">
            <v>259328.49552437494</v>
          </cell>
          <cell r="Q449">
            <v>302877.00038893725</v>
          </cell>
          <cell r="R449">
            <v>340670.20703470818</v>
          </cell>
          <cell r="S449">
            <v>378343.12866136478</v>
          </cell>
          <cell r="T449">
            <v>415850.83344795549</v>
          </cell>
          <cell r="U449">
            <v>461130.79157509829</v>
          </cell>
          <cell r="V449">
            <v>506193.90739409579</v>
          </cell>
          <cell r="W449">
            <v>550442.56824002205</v>
          </cell>
          <cell r="X449">
            <v>595367.26870640041</v>
          </cell>
          <cell r="Y449">
            <v>639901.54739872471</v>
          </cell>
          <cell r="Z449">
            <v>701467.71859571082</v>
          </cell>
          <cell r="AA449">
            <v>768007.37949813902</v>
          </cell>
          <cell r="AB449">
            <v>834405.17224029126</v>
          </cell>
          <cell r="AC449">
            <v>900567.00217603869</v>
          </cell>
          <cell r="AD449">
            <v>978472.05245803262</v>
          </cell>
          <cell r="AE449">
            <v>1056179.8637635342</v>
          </cell>
          <cell r="AF449">
            <v>1133659.4292317333</v>
          </cell>
          <cell r="AG449">
            <v>1210899.3305799109</v>
          </cell>
          <cell r="AH449">
            <v>1287867.638488956</v>
          </cell>
          <cell r="AI449">
            <v>1364642.9878393379</v>
          </cell>
          <cell r="AJ449">
            <v>1441975.7662763728</v>
          </cell>
          <cell r="AK449">
            <v>1519098.5731821139</v>
          </cell>
          <cell r="AL449">
            <v>1596068.8354945015</v>
          </cell>
          <cell r="AM449">
            <v>1677944.5125129444</v>
          </cell>
          <cell r="AN449">
            <v>1759682.0877826123</v>
          </cell>
          <cell r="AO449">
            <v>1841265.3268841836</v>
          </cell>
          <cell r="AP449">
            <v>1944828.7951208244</v>
          </cell>
          <cell r="AQ449">
            <v>2095190.5985584049</v>
          </cell>
          <cell r="AR449">
            <v>2138060.6491178214</v>
          </cell>
          <cell r="AS449">
            <v>2241125.1973489267</v>
          </cell>
          <cell r="AT449">
            <v>2339509.4809969482</v>
          </cell>
          <cell r="AU449">
            <v>2488941.5651255473</v>
          </cell>
          <cell r="AV449">
            <v>2588130.7844109409</v>
          </cell>
          <cell r="AW449">
            <v>2702728.9394734846</v>
          </cell>
          <cell r="AX449">
            <v>2810281.1078293314</v>
          </cell>
          <cell r="AY449">
            <v>2913893.2692847643</v>
          </cell>
          <cell r="AZ449">
            <v>3017852.5062553557</v>
          </cell>
          <cell r="BA449">
            <v>3121185.2421524795</v>
          </cell>
          <cell r="BB449">
            <v>3243824.1262277798</v>
          </cell>
          <cell r="BC449">
            <v>3346719.6208552946</v>
          </cell>
          <cell r="BD449">
            <v>3449470.9712006291</v>
          </cell>
          <cell r="BE449">
            <v>3552092.3706900273</v>
          </cell>
          <cell r="BF449">
            <v>3654563.0702185766</v>
          </cell>
          <cell r="BG449">
            <v>3759930.1034140605</v>
          </cell>
          <cell r="BH449">
            <v>3862121.970911975</v>
          </cell>
          <cell r="BI449">
            <v>3964186.006247058</v>
          </cell>
          <cell r="BJ449">
            <v>4066125.9016951248</v>
          </cell>
          <cell r="BK449">
            <v>4167942.4167624642</v>
          </cell>
          <cell r="BL449">
            <v>4269645.0147825656</v>
          </cell>
        </row>
        <row r="450">
          <cell r="B450">
            <v>1</v>
          </cell>
          <cell r="C450" t="str">
            <v>RAM-PDP</v>
          </cell>
          <cell r="E450">
            <v>-217.64099999999999</v>
          </cell>
          <cell r="F450">
            <v>-194.59200000000001</v>
          </cell>
          <cell r="G450">
            <v>-202.23500000000001</v>
          </cell>
          <cell r="H450">
            <v>-174.24735457229048</v>
          </cell>
          <cell r="I450">
            <v>-194.20699999999999</v>
          </cell>
          <cell r="J450">
            <v>-168.95771384507313</v>
          </cell>
          <cell r="K450">
            <v>-171.96354512168932</v>
          </cell>
          <cell r="L450">
            <v>-168.95360418971231</v>
          </cell>
          <cell r="M450">
            <v>-160.38064877896997</v>
          </cell>
          <cell r="N450">
            <v>-163.36516734833759</v>
          </cell>
          <cell r="O450">
            <v>-155.88735291538524</v>
          </cell>
          <cell r="P450">
            <v>-158.79555018909994</v>
          </cell>
          <cell r="Q450">
            <v>-156.68182981541787</v>
          </cell>
          <cell r="R450">
            <v>-139.78947787774575</v>
          </cell>
          <cell r="S450">
            <v>-152.71063656385627</v>
          </cell>
          <cell r="T450">
            <v>-145.83099117073576</v>
          </cell>
          <cell r="U450">
            <v>-148.8679827853968</v>
          </cell>
          <cell r="V450">
            <v>-142.34475004337716</v>
          </cell>
          <cell r="W450">
            <v>-145.3548167842149</v>
          </cell>
          <cell r="X450">
            <v>-143.42368585248639</v>
          </cell>
          <cell r="Y450">
            <v>-137.09057878915866</v>
          </cell>
          <cell r="Z450">
            <v>-140.01598915812752</v>
          </cell>
          <cell r="AA450">
            <v>-133.93184674886746</v>
          </cell>
          <cell r="AB450">
            <v>-136.85606622839254</v>
          </cell>
          <cell r="AC450">
            <v>-135.32464566223501</v>
          </cell>
          <cell r="AD450">
            <v>-120.87191034815147</v>
          </cell>
          <cell r="AE450">
            <v>-132.22614763809415</v>
          </cell>
          <cell r="AF450">
            <v>-126.47944039290597</v>
          </cell>
          <cell r="AG450">
            <v>-129.31189751477908</v>
          </cell>
          <cell r="AH450">
            <v>-123.82596655340778</v>
          </cell>
          <cell r="AI450">
            <v>-126.5596412016409</v>
          </cell>
          <cell r="AJ450">
            <v>-125.23546932522719</v>
          </cell>
          <cell r="AK450">
            <v>-119.94101096390514</v>
          </cell>
          <cell r="AL450">
            <v>-122.42874287440097</v>
          </cell>
          <cell r="AM450">
            <v>-117.2077284182554</v>
          </cell>
          <cell r="AN450">
            <v>-119.74045193783482</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row>
        <row r="451">
          <cell r="B451">
            <v>2</v>
          </cell>
          <cell r="C451" t="str">
            <v>RAM-PDNP</v>
          </cell>
          <cell r="E451">
            <v>0</v>
          </cell>
          <cell r="F451">
            <v>0</v>
          </cell>
          <cell r="G451">
            <v>0</v>
          </cell>
          <cell r="H451">
            <v>-3.2893490820379703</v>
          </cell>
          <cell r="I451">
            <v>-3.3273931920280582</v>
          </cell>
          <cell r="J451">
            <v>-3.1527063139538285</v>
          </cell>
          <cell r="K451">
            <v>-3.1901599808254977</v>
          </cell>
          <cell r="L451">
            <v>-48.564691255761211</v>
          </cell>
          <cell r="M451">
            <v>-35.58239473859237</v>
          </cell>
          <cell r="N451">
            <v>-30.956618059758195</v>
          </cell>
          <cell r="O451">
            <v>-64.242174930068103</v>
          </cell>
          <cell r="P451">
            <v>-52.930126987790786</v>
          </cell>
          <cell r="Q451">
            <v>-45.80062845321126</v>
          </cell>
          <cell r="R451">
            <v>-51.726220744273235</v>
          </cell>
          <cell r="S451">
            <v>-53.233238545015119</v>
          </cell>
          <cell r="T451">
            <v>-48.213295405209657</v>
          </cell>
          <cell r="U451">
            <v>-70.333254276175396</v>
          </cell>
          <cell r="V451">
            <v>-63.861080319308826</v>
          </cell>
          <cell r="W451">
            <v>-62.108927105675761</v>
          </cell>
          <cell r="X451">
            <v>-67.618997347709026</v>
          </cell>
          <cell r="Y451">
            <v>-60.190405814938678</v>
          </cell>
          <cell r="Z451">
            <v>-58.131210102981356</v>
          </cell>
          <cell r="AA451">
            <v>-67.737161955829805</v>
          </cell>
          <cell r="AB451">
            <v>-64.783946144100113</v>
          </cell>
          <cell r="AC451">
            <v>-60.542382271110625</v>
          </cell>
          <cell r="AD451">
            <v>-51.588430866027352</v>
          </cell>
          <cell r="AE451">
            <v>-54.121321504402871</v>
          </cell>
          <cell r="AF451">
            <v>-49.525086109928424</v>
          </cell>
          <cell r="AG451">
            <v>-48.107256780588003</v>
          </cell>
          <cell r="AH451">
            <v>-44.420786888062125</v>
          </cell>
          <cell r="AI451">
            <v>-43.889906578581638</v>
          </cell>
          <cell r="AJ451">
            <v>-42.015151515019788</v>
          </cell>
          <cell r="AK451">
            <v>-38.938301269849553</v>
          </cell>
          <cell r="AL451">
            <v>-39.304894022574089</v>
          </cell>
          <cell r="AM451">
            <v>-37.651484507609183</v>
          </cell>
          <cell r="AN451">
            <v>-37.575167921235909</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row>
        <row r="452">
          <cell r="B452">
            <v>3</v>
          </cell>
          <cell r="C452" t="str">
            <v>RAM-PUD</v>
          </cell>
          <cell r="E452">
            <v>0</v>
          </cell>
          <cell r="F452">
            <v>0</v>
          </cell>
          <cell r="G452">
            <v>0</v>
          </cell>
          <cell r="H452">
            <v>0</v>
          </cell>
          <cell r="I452">
            <v>-26.495806564166934</v>
          </cell>
          <cell r="J452">
            <v>-22.087362109852819</v>
          </cell>
          <cell r="K452">
            <v>-20.272612752207515</v>
          </cell>
          <cell r="L452">
            <v>-59.974678598084857</v>
          </cell>
          <cell r="M452">
            <v>-46.284590816802236</v>
          </cell>
          <cell r="N452">
            <v>-41.020360825758374</v>
          </cell>
          <cell r="O452">
            <v>-172.88432536535512</v>
          </cell>
          <cell r="P452">
            <v>-156.34825454639963</v>
          </cell>
          <cell r="Q452">
            <v>-142.7514746201075</v>
          </cell>
          <cell r="R452">
            <v>-120.89912388948369</v>
          </cell>
          <cell r="S452">
            <v>-127.41384847558679</v>
          </cell>
          <cell r="T452">
            <v>-118.25501496746338</v>
          </cell>
          <cell r="U452">
            <v>-191.985739786115</v>
          </cell>
          <cell r="V452">
            <v>-169.48859972666804</v>
          </cell>
          <cell r="W452">
            <v>-164.12005225972729</v>
          </cell>
          <cell r="X452">
            <v>-203.0842309037138</v>
          </cell>
          <cell r="Y452">
            <v>-183.50371276305026</v>
          </cell>
          <cell r="Z452">
            <v>-179.66844409702904</v>
          </cell>
          <cell r="AA452">
            <v>-222.30258462954097</v>
          </cell>
          <cell r="AB452">
            <v>-211.06322186320574</v>
          </cell>
          <cell r="AC452">
            <v>-196.18627322556549</v>
          </cell>
          <cell r="AD452">
            <v>-189.93466092974577</v>
          </cell>
          <cell r="AE452">
            <v>-196.71120446757482</v>
          </cell>
          <cell r="AF452">
            <v>-179.12371729486685</v>
          </cell>
          <cell r="AG452">
            <v>-200.7414617329998</v>
          </cell>
          <cell r="AH452">
            <v>-182.3001789326845</v>
          </cell>
          <cell r="AI452">
            <v>-178.09463833700039</v>
          </cell>
          <cell r="AJ452">
            <v>-200.31303617780318</v>
          </cell>
          <cell r="AK452">
            <v>-182.02719391364141</v>
          </cell>
          <cell r="AL452">
            <v>-178.11673731779112</v>
          </cell>
          <cell r="AM452">
            <v>-164.13654143262929</v>
          </cell>
          <cell r="AN452">
            <v>-162.18043854322769</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row>
        <row r="453">
          <cell r="B453">
            <v>4</v>
          </cell>
          <cell r="C453" t="str">
            <v>GEOI-PDP</v>
          </cell>
          <cell r="E453">
            <v>-345.4</v>
          </cell>
          <cell r="F453">
            <v>-337.2</v>
          </cell>
          <cell r="G453">
            <v>-329.4</v>
          </cell>
          <cell r="H453">
            <v>-414.27291000000002</v>
          </cell>
          <cell r="I453">
            <v>-405.52893999999998</v>
          </cell>
          <cell r="J453">
            <v>-396.58422000000002</v>
          </cell>
          <cell r="K453">
            <v>-388.17174999999997</v>
          </cell>
          <cell r="L453">
            <v>-380.54300000000001</v>
          </cell>
          <cell r="M453">
            <v>-373.52206000000001</v>
          </cell>
          <cell r="N453">
            <v>-367.00862999999998</v>
          </cell>
          <cell r="O453">
            <v>-360.89263</v>
          </cell>
          <cell r="P453">
            <v>-355.15965999999997</v>
          </cell>
          <cell r="Q453">
            <v>-335.95278000000002</v>
          </cell>
          <cell r="R453">
            <v>-330.00072</v>
          </cell>
          <cell r="S453">
            <v>-325.25022000000001</v>
          </cell>
          <cell r="T453">
            <v>-320.69824999999997</v>
          </cell>
          <cell r="U453">
            <v>-315.00909000000001</v>
          </cell>
          <cell r="V453">
            <v>-310.38155999999998</v>
          </cell>
          <cell r="W453">
            <v>-306.16538000000003</v>
          </cell>
          <cell r="X453">
            <v>-302.06943999999999</v>
          </cell>
          <cell r="Y453">
            <v>-298.38731000000001</v>
          </cell>
          <cell r="Z453">
            <v>-294.54028</v>
          </cell>
          <cell r="AA453">
            <v>-291.10534000000001</v>
          </cell>
          <cell r="AB453">
            <v>-287.69319000000002</v>
          </cell>
          <cell r="AC453">
            <v>-267.06700000000001</v>
          </cell>
          <cell r="AD453">
            <v>-267.06700000000001</v>
          </cell>
          <cell r="AE453">
            <v>-267.06700000000001</v>
          </cell>
          <cell r="AF453">
            <v>-267.06700000000001</v>
          </cell>
          <cell r="AG453">
            <v>-267.06700000000001</v>
          </cell>
          <cell r="AH453">
            <v>-267.06700000000001</v>
          </cell>
          <cell r="AI453">
            <v>-267.06700000000001</v>
          </cell>
          <cell r="AJ453">
            <v>-267.06700000000001</v>
          </cell>
          <cell r="AK453">
            <v>-267.06700000000001</v>
          </cell>
          <cell r="AL453">
            <v>-267.06700000000001</v>
          </cell>
          <cell r="AM453">
            <v>-267.06700000000001</v>
          </cell>
          <cell r="AN453">
            <v>-267.06700000000001</v>
          </cell>
          <cell r="AO453">
            <v>-235.10116666666701</v>
          </cell>
          <cell r="AP453">
            <v>-235.10116666666701</v>
          </cell>
          <cell r="AQ453">
            <v>-235.10116666666701</v>
          </cell>
          <cell r="AR453">
            <v>-235.10116666666701</v>
          </cell>
          <cell r="AS453">
            <v>-235.10116666666701</v>
          </cell>
          <cell r="AT453">
            <v>-235.10116666666701</v>
          </cell>
          <cell r="AU453">
            <v>-235.10116666666701</v>
          </cell>
          <cell r="AV453">
            <v>-235.10116666666701</v>
          </cell>
          <cell r="AW453">
            <v>-235.10116666666701</v>
          </cell>
          <cell r="AX453">
            <v>-235.10116666666701</v>
          </cell>
          <cell r="AY453">
            <v>-235.10116666666701</v>
          </cell>
          <cell r="AZ453">
            <v>-235.10116666666701</v>
          </cell>
          <cell r="BA453">
            <v>-208.855979166667</v>
          </cell>
          <cell r="BB453">
            <v>-208.855979166667</v>
          </cell>
          <cell r="BC453">
            <v>-208.855979166667</v>
          </cell>
          <cell r="BD453">
            <v>-208.855979166667</v>
          </cell>
          <cell r="BE453">
            <v>-208.855979166667</v>
          </cell>
          <cell r="BF453">
            <v>-208.855979166667</v>
          </cell>
          <cell r="BG453">
            <v>-208.855979166667</v>
          </cell>
          <cell r="BH453">
            <v>-208.855979166667</v>
          </cell>
          <cell r="BI453">
            <v>-208.855979166667</v>
          </cell>
          <cell r="BJ453">
            <v>-208.855979166667</v>
          </cell>
          <cell r="BK453">
            <v>-208.855979166667</v>
          </cell>
          <cell r="BL453">
            <v>-208.855979166667</v>
          </cell>
        </row>
        <row r="454">
          <cell r="B454">
            <v>5</v>
          </cell>
          <cell r="C454" t="str">
            <v>GEOI-PDNP</v>
          </cell>
          <cell r="E454">
            <v>0</v>
          </cell>
          <cell r="F454">
            <v>0</v>
          </cell>
          <cell r="G454">
            <v>0</v>
          </cell>
          <cell r="H454">
            <v>-2.0000000000000002E-5</v>
          </cell>
          <cell r="I454">
            <v>-1.0403199999999999</v>
          </cell>
          <cell r="J454">
            <v>-1.02119</v>
          </cell>
          <cell r="K454">
            <v>-2.06331</v>
          </cell>
          <cell r="L454">
            <v>-2.0121199999999999</v>
          </cell>
          <cell r="M454">
            <v>-19.197140000000001</v>
          </cell>
          <cell r="N454">
            <v>-15.449540000000001</v>
          </cell>
          <cell r="O454">
            <v>-12.923870000000001</v>
          </cell>
          <cell r="P454">
            <v>-28.479050000000001</v>
          </cell>
          <cell r="Q454">
            <v>-24.234500000000001</v>
          </cell>
          <cell r="R454">
            <v>-24.37096</v>
          </cell>
          <cell r="S454">
            <v>-30.50966</v>
          </cell>
          <cell r="T454">
            <v>-28.61665</v>
          </cell>
          <cell r="U454">
            <v>-50.463549999999998</v>
          </cell>
          <cell r="V454">
            <v>-45.658140000000003</v>
          </cell>
          <cell r="W454">
            <v>-42.063479999999998</v>
          </cell>
          <cell r="X454">
            <v>-40.747309999999999</v>
          </cell>
          <cell r="Y454">
            <v>-37.904730000000001</v>
          </cell>
          <cell r="Z454">
            <v>-35.538980000000002</v>
          </cell>
          <cell r="AA454">
            <v>-32.528869999999998</v>
          </cell>
          <cell r="AB454">
            <v>-32.361550000000001</v>
          </cell>
          <cell r="AC454">
            <v>-45.335385833333298</v>
          </cell>
          <cell r="AD454">
            <v>-45.335385833333298</v>
          </cell>
          <cell r="AE454">
            <v>-45.335385833333298</v>
          </cell>
          <cell r="AF454">
            <v>-45.335385833333298</v>
          </cell>
          <cell r="AG454">
            <v>-45.335385833333298</v>
          </cell>
          <cell r="AH454">
            <v>-45.335385833333298</v>
          </cell>
          <cell r="AI454">
            <v>-45.335385833333298</v>
          </cell>
          <cell r="AJ454">
            <v>-45.335385833333298</v>
          </cell>
          <cell r="AK454">
            <v>-45.335385833333298</v>
          </cell>
          <cell r="AL454">
            <v>-45.335385833333298</v>
          </cell>
          <cell r="AM454">
            <v>-45.335385833333298</v>
          </cell>
          <cell r="AN454">
            <v>-45.335385833333298</v>
          </cell>
          <cell r="AO454">
            <v>-55.463833333333298</v>
          </cell>
          <cell r="AP454">
            <v>-55.463833333333298</v>
          </cell>
          <cell r="AQ454">
            <v>-55.463833333333298</v>
          </cell>
          <cell r="AR454">
            <v>-55.463833333333298</v>
          </cell>
          <cell r="AS454">
            <v>-55.463833333333298</v>
          </cell>
          <cell r="AT454">
            <v>-55.463833333333298</v>
          </cell>
          <cell r="AU454">
            <v>-55.463833333333298</v>
          </cell>
          <cell r="AV454">
            <v>-55.463833333333298</v>
          </cell>
          <cell r="AW454">
            <v>-55.463833333333298</v>
          </cell>
          <cell r="AX454">
            <v>-55.463833333333298</v>
          </cell>
          <cell r="AY454">
            <v>-55.463833333333298</v>
          </cell>
          <cell r="AZ454">
            <v>-55.463833333333298</v>
          </cell>
          <cell r="BA454">
            <v>-47.891719166666697</v>
          </cell>
          <cell r="BB454">
            <v>-47.891719166666697</v>
          </cell>
          <cell r="BC454">
            <v>-47.891719166666697</v>
          </cell>
          <cell r="BD454">
            <v>-47.891719166666697</v>
          </cell>
          <cell r="BE454">
            <v>-47.891719166666697</v>
          </cell>
          <cell r="BF454">
            <v>-47.891719166666697</v>
          </cell>
          <cell r="BG454">
            <v>-47.891719166666697</v>
          </cell>
          <cell r="BH454">
            <v>-47.891719166666697</v>
          </cell>
          <cell r="BI454">
            <v>-47.891719166666697</v>
          </cell>
          <cell r="BJ454">
            <v>-47.891719166666697</v>
          </cell>
          <cell r="BK454">
            <v>-47.891719166666697</v>
          </cell>
          <cell r="BL454">
            <v>-47.891719166666697</v>
          </cell>
        </row>
        <row r="455">
          <cell r="B455">
            <v>6</v>
          </cell>
          <cell r="C455" t="str">
            <v>GEOI-PUD</v>
          </cell>
          <cell r="E455">
            <v>-2.9</v>
          </cell>
          <cell r="F455">
            <v>-2.4</v>
          </cell>
          <cell r="G455">
            <v>-2.1</v>
          </cell>
          <cell r="H455">
            <v>-16.414190000000001</v>
          </cell>
          <cell r="I455">
            <v>-16.417010000000001</v>
          </cell>
          <cell r="J455">
            <v>-16.29842</v>
          </cell>
          <cell r="K455">
            <v>-16.227650000000001</v>
          </cell>
          <cell r="L455">
            <v>-16.123200000000001</v>
          </cell>
          <cell r="M455">
            <v>-21.558299999999999</v>
          </cell>
          <cell r="N455">
            <v>-206.95817</v>
          </cell>
          <cell r="O455">
            <v>-155.01961</v>
          </cell>
          <cell r="P455">
            <v>-310.91446999999999</v>
          </cell>
          <cell r="Q455">
            <v>-283.46474999999998</v>
          </cell>
          <cell r="R455">
            <v>-234.86563000000001</v>
          </cell>
          <cell r="S455">
            <v>-204.16398000000001</v>
          </cell>
          <cell r="T455">
            <v>-249.59433000000001</v>
          </cell>
          <cell r="U455">
            <v>-219.37538000000001</v>
          </cell>
          <cell r="V455">
            <v>-203.73005000000001</v>
          </cell>
          <cell r="W455">
            <v>-187.12627000000001</v>
          </cell>
          <cell r="X455">
            <v>-352.2475</v>
          </cell>
          <cell r="Y455">
            <v>-289.16903000000002</v>
          </cell>
          <cell r="Z455">
            <v>-251.46780000000001</v>
          </cell>
          <cell r="AA455">
            <v>-225.55029999999999</v>
          </cell>
          <cell r="AB455">
            <v>-221.57660999999999</v>
          </cell>
          <cell r="AC455">
            <v>-194.726333333333</v>
          </cell>
          <cell r="AD455">
            <v>-194.726333333333</v>
          </cell>
          <cell r="AE455">
            <v>-194.726333333333</v>
          </cell>
          <cell r="AF455">
            <v>-194.726333333333</v>
          </cell>
          <cell r="AG455">
            <v>-194.726333333333</v>
          </cell>
          <cell r="AH455">
            <v>-194.726333333333</v>
          </cell>
          <cell r="AI455">
            <v>-194.726333333333</v>
          </cell>
          <cell r="AJ455">
            <v>-194.726333333333</v>
          </cell>
          <cell r="AK455">
            <v>-194.726333333333</v>
          </cell>
          <cell r="AL455">
            <v>-194.726333333333</v>
          </cell>
          <cell r="AM455">
            <v>-194.726333333333</v>
          </cell>
          <cell r="AN455">
            <v>-194.726333333333</v>
          </cell>
          <cell r="AO455">
            <v>-127.1426775</v>
          </cell>
          <cell r="AP455">
            <v>-127.1426775</v>
          </cell>
          <cell r="AQ455">
            <v>-127.1426775</v>
          </cell>
          <cell r="AR455">
            <v>-127.1426775</v>
          </cell>
          <cell r="AS455">
            <v>-127.1426775</v>
          </cell>
          <cell r="AT455">
            <v>-127.1426775</v>
          </cell>
          <cell r="AU455">
            <v>-127.1426775</v>
          </cell>
          <cell r="AV455">
            <v>-127.1426775</v>
          </cell>
          <cell r="AW455">
            <v>-127.1426775</v>
          </cell>
          <cell r="AX455">
            <v>-127.1426775</v>
          </cell>
          <cell r="AY455">
            <v>-127.1426775</v>
          </cell>
          <cell r="AZ455">
            <v>-127.1426775</v>
          </cell>
          <cell r="BA455">
            <v>-96.157062499999995</v>
          </cell>
          <cell r="BB455">
            <v>-96.157062499999995</v>
          </cell>
          <cell r="BC455">
            <v>-96.157062499999995</v>
          </cell>
          <cell r="BD455">
            <v>-96.157062499999995</v>
          </cell>
          <cell r="BE455">
            <v>-96.157062499999995</v>
          </cell>
          <cell r="BF455">
            <v>-96.157062499999995</v>
          </cell>
          <cell r="BG455">
            <v>-96.157062499999995</v>
          </cell>
          <cell r="BH455">
            <v>-96.157062499999995</v>
          </cell>
          <cell r="BI455">
            <v>-96.157062499999995</v>
          </cell>
          <cell r="BJ455">
            <v>-96.157062499999995</v>
          </cell>
          <cell r="BK455">
            <v>-96.157062499999995</v>
          </cell>
          <cell r="BL455">
            <v>-96.157062499999995</v>
          </cell>
        </row>
        <row r="456">
          <cell r="B456">
            <v>7</v>
          </cell>
          <cell r="C456" t="str">
            <v>CH4-PDP</v>
          </cell>
          <cell r="E456">
            <v>-16.100000000000001</v>
          </cell>
          <cell r="F456">
            <v>-23.9</v>
          </cell>
          <cell r="G456">
            <v>-24.8</v>
          </cell>
          <cell r="H456">
            <v>-22.7</v>
          </cell>
          <cell r="I456">
            <v>-21.1</v>
          </cell>
          <cell r="J456">
            <v>-19.7</v>
          </cell>
          <cell r="K456">
            <v>-18.399999999999999</v>
          </cell>
          <cell r="L456">
            <v>-17.3</v>
          </cell>
          <cell r="M456">
            <v>-16.5</v>
          </cell>
          <cell r="N456">
            <v>-16</v>
          </cell>
          <cell r="O456">
            <v>-15.5</v>
          </cell>
          <cell r="P456">
            <v>-15</v>
          </cell>
          <cell r="Q456">
            <v>-14.6</v>
          </cell>
          <cell r="R456">
            <v>-14.1</v>
          </cell>
          <cell r="S456">
            <v>-13.7</v>
          </cell>
          <cell r="T456">
            <v>-13.3</v>
          </cell>
          <cell r="U456">
            <v>-12.9</v>
          </cell>
          <cell r="V456">
            <v>-12.5</v>
          </cell>
          <cell r="W456">
            <v>-12.2</v>
          </cell>
          <cell r="X456">
            <v>-11.8</v>
          </cell>
          <cell r="Y456">
            <v>-11.5</v>
          </cell>
          <cell r="Z456">
            <v>-11.1</v>
          </cell>
          <cell r="AA456">
            <v>-10.8</v>
          </cell>
          <cell r="AB456">
            <v>-10.5</v>
          </cell>
          <cell r="AC456">
            <v>-10.199999999999999</v>
          </cell>
          <cell r="AD456">
            <v>-9.9</v>
          </cell>
          <cell r="AE456">
            <v>-9.6999999999999993</v>
          </cell>
          <cell r="AF456">
            <v>-9.5</v>
          </cell>
          <cell r="AG456">
            <v>-9.3000000000000007</v>
          </cell>
          <cell r="AH456">
            <v>-9.1999999999999993</v>
          </cell>
          <cell r="AI456">
            <v>-9</v>
          </cell>
          <cell r="AJ456">
            <v>-8.9</v>
          </cell>
          <cell r="AK456">
            <v>-8.8000000000000007</v>
          </cell>
          <cell r="AL456">
            <v>-8.6999999999999993</v>
          </cell>
          <cell r="AM456">
            <v>-8.6</v>
          </cell>
          <cell r="AN456">
            <v>-8.6</v>
          </cell>
          <cell r="AO456">
            <v>-8.5</v>
          </cell>
          <cell r="AP456">
            <v>-8.4</v>
          </cell>
          <cell r="AQ456">
            <v>-8.3000000000000007</v>
          </cell>
          <cell r="AR456">
            <v>-8.3000000000000007</v>
          </cell>
          <cell r="AS456">
            <v>-8.1999999999999993</v>
          </cell>
          <cell r="AT456">
            <v>-8.1</v>
          </cell>
          <cell r="AU456">
            <v>-8</v>
          </cell>
          <cell r="AV456">
            <v>-8</v>
          </cell>
          <cell r="AW456">
            <v>-7.9</v>
          </cell>
          <cell r="AX456">
            <v>-7.8</v>
          </cell>
          <cell r="AY456">
            <v>-7.8</v>
          </cell>
          <cell r="AZ456">
            <v>-7.7</v>
          </cell>
          <cell r="BA456">
            <v>-7.6</v>
          </cell>
          <cell r="BB456">
            <v>-7.6</v>
          </cell>
          <cell r="BC456">
            <v>-7.5</v>
          </cell>
          <cell r="BD456">
            <v>-7.4</v>
          </cell>
          <cell r="BE456">
            <v>-7.4</v>
          </cell>
          <cell r="BF456">
            <v>-7.3</v>
          </cell>
          <cell r="BG456">
            <v>-7.2</v>
          </cell>
          <cell r="BH456">
            <v>-7.2</v>
          </cell>
          <cell r="BI456">
            <v>-7.1</v>
          </cell>
          <cell r="BJ456">
            <v>-7</v>
          </cell>
          <cell r="BK456">
            <v>-7</v>
          </cell>
          <cell r="BL456">
            <v>-6.9</v>
          </cell>
        </row>
        <row r="457">
          <cell r="B457">
            <v>8</v>
          </cell>
          <cell r="C457" t="str">
            <v>CH4-PDNP</v>
          </cell>
          <cell r="E457">
            <v>0</v>
          </cell>
          <cell r="F457">
            <v>0</v>
          </cell>
          <cell r="G457">
            <v>0</v>
          </cell>
          <cell r="H457">
            <v>-4.2</v>
          </cell>
          <cell r="I457">
            <v>-10.1</v>
          </cell>
          <cell r="J457">
            <v>-11.4</v>
          </cell>
          <cell r="K457">
            <v>-10.1</v>
          </cell>
          <cell r="L457">
            <v>-8.6999999999999993</v>
          </cell>
          <cell r="M457">
            <v>-7.4</v>
          </cell>
          <cell r="N457">
            <v>-6.3</v>
          </cell>
          <cell r="O457">
            <v>-5.4</v>
          </cell>
          <cell r="P457">
            <v>-4.7</v>
          </cell>
          <cell r="Q457">
            <v>-4.4000000000000004</v>
          </cell>
          <cell r="R457">
            <v>-4.3</v>
          </cell>
          <cell r="S457">
            <v>-4.0999999999999996</v>
          </cell>
          <cell r="T457">
            <v>-4</v>
          </cell>
          <cell r="U457">
            <v>-3.8</v>
          </cell>
          <cell r="V457">
            <v>-3.7</v>
          </cell>
          <cell r="W457">
            <v>-3.5</v>
          </cell>
          <cell r="X457">
            <v>-3.4</v>
          </cell>
          <cell r="Y457">
            <v>-3.3</v>
          </cell>
          <cell r="Z457">
            <v>-3.2</v>
          </cell>
          <cell r="AA457">
            <v>-3</v>
          </cell>
          <cell r="AB457">
            <v>-2.9</v>
          </cell>
          <cell r="AC457">
            <v>-2.8</v>
          </cell>
          <cell r="AD457">
            <v>-2.7</v>
          </cell>
          <cell r="AE457">
            <v>-2.6</v>
          </cell>
          <cell r="AF457">
            <v>-2.5</v>
          </cell>
          <cell r="AG457">
            <v>-2.4</v>
          </cell>
          <cell r="AH457">
            <v>-2.2999999999999998</v>
          </cell>
          <cell r="AI457">
            <v>-2.2999999999999998</v>
          </cell>
          <cell r="AJ457">
            <v>-2.2000000000000002</v>
          </cell>
          <cell r="AK457">
            <v>-2.1</v>
          </cell>
          <cell r="AL457">
            <v>-2</v>
          </cell>
          <cell r="AM457">
            <v>-1.9</v>
          </cell>
          <cell r="AN457">
            <v>-1.9</v>
          </cell>
          <cell r="AO457">
            <v>-1.9</v>
          </cell>
          <cell r="AP457">
            <v>-1.9</v>
          </cell>
          <cell r="AQ457">
            <v>-1.8</v>
          </cell>
          <cell r="AR457">
            <v>-1.8</v>
          </cell>
          <cell r="AS457">
            <v>-1.8</v>
          </cell>
          <cell r="AT457">
            <v>-1.8</v>
          </cell>
          <cell r="AU457">
            <v>-1.8</v>
          </cell>
          <cell r="AV457">
            <v>-1.8</v>
          </cell>
          <cell r="AW457">
            <v>-1.8</v>
          </cell>
          <cell r="AX457">
            <v>-1.8</v>
          </cell>
          <cell r="AY457">
            <v>-1.7</v>
          </cell>
          <cell r="AZ457">
            <v>-1.7</v>
          </cell>
          <cell r="BA457">
            <v>-1.7</v>
          </cell>
          <cell r="BB457">
            <v>-1.7</v>
          </cell>
          <cell r="BC457">
            <v>-1.7</v>
          </cell>
          <cell r="BD457">
            <v>-1.7</v>
          </cell>
          <cell r="BE457">
            <v>-1.7</v>
          </cell>
          <cell r="BF457">
            <v>-1.7</v>
          </cell>
          <cell r="BG457">
            <v>-1.6</v>
          </cell>
          <cell r="BH457">
            <v>-1.6</v>
          </cell>
          <cell r="BI457">
            <v>-1.6</v>
          </cell>
          <cell r="BJ457">
            <v>-1.6</v>
          </cell>
          <cell r="BK457">
            <v>-1.6</v>
          </cell>
          <cell r="BL457">
            <v>-1.6</v>
          </cell>
        </row>
        <row r="458">
          <cell r="B458">
            <v>9</v>
          </cell>
          <cell r="C458" t="str">
            <v>Utica_BOG</v>
          </cell>
          <cell r="E458">
            <v>0</v>
          </cell>
          <cell r="F458">
            <v>0</v>
          </cell>
          <cell r="G458">
            <v>0</v>
          </cell>
          <cell r="H458">
            <v>0</v>
          </cell>
          <cell r="I458">
            <v>0</v>
          </cell>
          <cell r="J458">
            <v>0</v>
          </cell>
          <cell r="K458">
            <v>0</v>
          </cell>
          <cell r="L458">
            <v>0</v>
          </cell>
          <cell r="M458">
            <v>0</v>
          </cell>
          <cell r="N458">
            <v>486.40854418164054</v>
          </cell>
          <cell r="O458">
            <v>486.40854418164054</v>
          </cell>
          <cell r="P458">
            <v>0</v>
          </cell>
          <cell r="Q458">
            <v>486.40854418164054</v>
          </cell>
          <cell r="R458">
            <v>482.15725611601556</v>
          </cell>
          <cell r="S458">
            <v>478.67123038320301</v>
          </cell>
          <cell r="T458">
            <v>479.95969164414055</v>
          </cell>
          <cell r="U458">
            <v>476.61301002695302</v>
          </cell>
          <cell r="V458">
            <v>473.79935496445302</v>
          </cell>
          <cell r="W458">
            <v>471.35711284804677</v>
          </cell>
          <cell r="X458">
            <v>469.19135744414052</v>
          </cell>
          <cell r="Y458">
            <v>467.24087868710927</v>
          </cell>
          <cell r="Z458">
            <v>465.46355521210927</v>
          </cell>
          <cell r="AA458">
            <v>463.82898318945303</v>
          </cell>
          <cell r="AB458">
            <v>462.31439941445302</v>
          </cell>
          <cell r="AC458">
            <v>460.90226203085928</v>
          </cell>
          <cell r="AD458">
            <v>459.57873297539055</v>
          </cell>
          <cell r="AE458">
            <v>458.33268253164056</v>
          </cell>
          <cell r="AF458">
            <v>457.15501224335929</v>
          </cell>
          <cell r="AG458">
            <v>456.0381797312499</v>
          </cell>
          <cell r="AH458">
            <v>454.9758567749999</v>
          </cell>
          <cell r="AI458">
            <v>453.96267755468739</v>
          </cell>
          <cell r="AJ458">
            <v>452.99405018203117</v>
          </cell>
          <cell r="AK458">
            <v>452.06601203789052</v>
          </cell>
          <cell r="AL458">
            <v>451.17511821914053</v>
          </cell>
          <cell r="AM458">
            <v>450.31835405351552</v>
          </cell>
          <cell r="AN458">
            <v>449.49306493320302</v>
          </cell>
          <cell r="AO458">
            <v>448.69690098398428</v>
          </cell>
          <cell r="AP458">
            <v>447.9277711578124</v>
          </cell>
          <cell r="AQ458">
            <v>447.18380604843742</v>
          </cell>
          <cell r="AR458">
            <v>446.46332764726554</v>
          </cell>
          <cell r="AS458">
            <v>445.7648234289062</v>
          </cell>
          <cell r="AT458">
            <v>445.08692508476554</v>
          </cell>
          <cell r="AU458">
            <v>444.42839075859365</v>
          </cell>
          <cell r="AV458">
            <v>443.7880895742187</v>
          </cell>
          <cell r="AW458">
            <v>443.16498864648429</v>
          </cell>
          <cell r="AX458">
            <v>442.55814200234369</v>
          </cell>
          <cell r="AY458">
            <v>924.12393714609357</v>
          </cell>
          <cell r="AZ458">
            <v>437.90378046914054</v>
          </cell>
          <cell r="BA458">
            <v>437.86395301093739</v>
          </cell>
          <cell r="BB458">
            <v>437.69550034257804</v>
          </cell>
          <cell r="BC458">
            <v>437.44913739902336</v>
          </cell>
          <cell r="BD458">
            <v>437.15338001152338</v>
          </cell>
          <cell r="BE458">
            <v>436.82544476855463</v>
          </cell>
          <cell r="BF458">
            <v>436.47629485273433</v>
          </cell>
          <cell r="BG458">
            <v>436.11320372519526</v>
          </cell>
          <cell r="BH458">
            <v>435.74115456972652</v>
          </cell>
          <cell r="BI458">
            <v>435.36364879824214</v>
          </cell>
          <cell r="BJ458">
            <v>434.98319657890619</v>
          </cell>
          <cell r="BK458">
            <v>434.60162583574214</v>
          </cell>
          <cell r="BL458">
            <v>434.22028367460928</v>
          </cell>
        </row>
        <row r="459">
          <cell r="B459">
            <v>10</v>
          </cell>
          <cell r="C459" t="str">
            <v>Utica_BONCL</v>
          </cell>
          <cell r="E459">
            <v>0</v>
          </cell>
          <cell r="F459">
            <v>0</v>
          </cell>
          <cell r="G459">
            <v>0</v>
          </cell>
          <cell r="H459">
            <v>0</v>
          </cell>
          <cell r="I459">
            <v>0</v>
          </cell>
          <cell r="J459">
            <v>0</v>
          </cell>
          <cell r="K459">
            <v>489.39264567968746</v>
          </cell>
          <cell r="L459">
            <v>489.39264567968746</v>
          </cell>
          <cell r="M459">
            <v>0</v>
          </cell>
          <cell r="N459">
            <v>489.39264567968746</v>
          </cell>
          <cell r="O459">
            <v>485.11527609218746</v>
          </cell>
          <cell r="P459">
            <v>481.60786369843748</v>
          </cell>
          <cell r="Q459">
            <v>482.90422962968745</v>
          </cell>
          <cell r="R459">
            <v>479.53701622343749</v>
          </cell>
          <cell r="S459">
            <v>476.70609947343746</v>
          </cell>
          <cell r="T459">
            <v>474.24887427656245</v>
          </cell>
          <cell r="U459">
            <v>472.06983202968746</v>
          </cell>
          <cell r="V459">
            <v>470.10738714531249</v>
          </cell>
          <cell r="W459">
            <v>468.31915984531247</v>
          </cell>
          <cell r="X459">
            <v>466.67455977343747</v>
          </cell>
          <cell r="Y459">
            <v>465.15068407343745</v>
          </cell>
          <cell r="Z459">
            <v>463.72988327031248</v>
          </cell>
          <cell r="AA459">
            <v>462.39823440468746</v>
          </cell>
          <cell r="AB459">
            <v>461.14453947968747</v>
          </cell>
          <cell r="AC459">
            <v>459.95964422031244</v>
          </cell>
          <cell r="AD459">
            <v>458.83595997499998</v>
          </cell>
          <cell r="AE459">
            <v>457.76711969999997</v>
          </cell>
          <cell r="AF459">
            <v>456.74772465624994</v>
          </cell>
          <cell r="AG459">
            <v>455.77315478437498</v>
          </cell>
          <cell r="AH459">
            <v>454.83942315468744</v>
          </cell>
          <cell r="AI459">
            <v>453.94306372968748</v>
          </cell>
          <cell r="AJ459">
            <v>453.08104334218746</v>
          </cell>
          <cell r="AK459">
            <v>452.25069109843747</v>
          </cell>
          <cell r="AL459">
            <v>451.44964270781247</v>
          </cell>
          <cell r="AM459">
            <v>450.67579429374996</v>
          </cell>
          <cell r="AN459">
            <v>449.92726498124995</v>
          </cell>
          <cell r="AO459">
            <v>449.20236646718746</v>
          </cell>
          <cell r="AP459">
            <v>448.49957694687498</v>
          </cell>
          <cell r="AQ459">
            <v>447.81751971718745</v>
          </cell>
          <cell r="AR459">
            <v>447.15494530312498</v>
          </cell>
          <cell r="AS459">
            <v>446.51071589062497</v>
          </cell>
          <cell r="AT459">
            <v>445.8837922578125</v>
          </cell>
          <cell r="AU459">
            <v>445.27322262812498</v>
          </cell>
          <cell r="AV459">
            <v>929.79340915312491</v>
          </cell>
          <cell r="AW459">
            <v>440.59030672968748</v>
          </cell>
          <cell r="AX459">
            <v>440.55023493124997</v>
          </cell>
          <cell r="AY459">
            <v>440.38074881093746</v>
          </cell>
          <cell r="AZ459">
            <v>440.13287443828125</v>
          </cell>
          <cell r="BA459">
            <v>439.83530258828125</v>
          </cell>
          <cell r="BB459">
            <v>439.50535547265622</v>
          </cell>
          <cell r="BC459">
            <v>439.15406353281247</v>
          </cell>
          <cell r="BD459">
            <v>438.78874485234371</v>
          </cell>
          <cell r="BE459">
            <v>438.41441318671872</v>
          </cell>
          <cell r="BF459">
            <v>438.03459142890625</v>
          </cell>
          <cell r="BG459">
            <v>437.65180514687495</v>
          </cell>
          <cell r="BH459">
            <v>437.26789347890622</v>
          </cell>
          <cell r="BI459">
            <v>436.88421179531247</v>
          </cell>
          <cell r="BJ459">
            <v>436.50176725468748</v>
          </cell>
          <cell r="BK459">
            <v>436.12131252734372</v>
          </cell>
          <cell r="BL459">
            <v>435.74341075468749</v>
          </cell>
        </row>
        <row r="460">
          <cell r="B460">
            <v>11</v>
          </cell>
          <cell r="C460" t="str">
            <v>Utica_BOR</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435.0819984152343</v>
          </cell>
          <cell r="AD460">
            <v>435.0819984152343</v>
          </cell>
          <cell r="AE460">
            <v>435.0819984152343</v>
          </cell>
          <cell r="AF460">
            <v>435.0819984152343</v>
          </cell>
          <cell r="AG460">
            <v>431.27931252585927</v>
          </cell>
          <cell r="AH460">
            <v>428.16113736117177</v>
          </cell>
          <cell r="AI460">
            <v>425.51095240335928</v>
          </cell>
          <cell r="AJ460">
            <v>423.20192828273429</v>
          </cell>
          <cell r="AK460">
            <v>421.15316445210931</v>
          </cell>
          <cell r="AL460">
            <v>419.30979215695305</v>
          </cell>
          <cell r="AM460">
            <v>417.63283074210932</v>
          </cell>
          <cell r="AN460">
            <v>416.09356091085931</v>
          </cell>
          <cell r="AO460">
            <v>414.67019410617178</v>
          </cell>
          <cell r="AP460">
            <v>413.34579611367178</v>
          </cell>
          <cell r="AQ460">
            <v>412.10693647523431</v>
          </cell>
          <cell r="AR460">
            <v>410.94277871976556</v>
          </cell>
          <cell r="AS460">
            <v>409.84444875304678</v>
          </cell>
          <cell r="AT460">
            <v>408.80458526976554</v>
          </cell>
          <cell r="AU460">
            <v>842.89901068828112</v>
          </cell>
          <cell r="AV460">
            <v>841.95849447070293</v>
          </cell>
          <cell r="AW460">
            <v>841.06055988351545</v>
          </cell>
          <cell r="AX460">
            <v>840.20134960546864</v>
          </cell>
          <cell r="AY460">
            <v>835.57482896039051</v>
          </cell>
          <cell r="AZ460">
            <v>831.66526791210924</v>
          </cell>
          <cell r="BA460">
            <v>828.25357308539049</v>
          </cell>
          <cell r="BB460">
            <v>825.21064068749979</v>
          </cell>
          <cell r="BC460">
            <v>822.45354947437488</v>
          </cell>
          <cell r="BD460">
            <v>819.92562721382797</v>
          </cell>
          <cell r="BE460">
            <v>817.58627657929674</v>
          </cell>
          <cell r="BF460">
            <v>815.40532334953105</v>
          </cell>
          <cell r="BG460">
            <v>813.3596648310936</v>
          </cell>
          <cell r="BH460">
            <v>811.43117563499982</v>
          </cell>
          <cell r="BI460">
            <v>809.60534216859355</v>
          </cell>
          <cell r="BJ460">
            <v>807.87034010882792</v>
          </cell>
          <cell r="BK460">
            <v>806.21639185710922</v>
          </cell>
          <cell r="BL460">
            <v>804.63530749710924</v>
          </cell>
        </row>
        <row r="461">
          <cell r="B461">
            <v>12</v>
          </cell>
          <cell r="C461" t="str">
            <v>Utica_BOR</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435.0819984152343</v>
          </cell>
          <cell r="AD461">
            <v>435.0819984152343</v>
          </cell>
          <cell r="AE461">
            <v>435.0819984152343</v>
          </cell>
          <cell r="AF461">
            <v>435.0819984152343</v>
          </cell>
          <cell r="AG461">
            <v>431.27931252585927</v>
          </cell>
          <cell r="AH461">
            <v>428.16113736117177</v>
          </cell>
          <cell r="AI461">
            <v>425.51095240335928</v>
          </cell>
          <cell r="AJ461">
            <v>423.20192828273429</v>
          </cell>
          <cell r="AK461">
            <v>421.15316445210931</v>
          </cell>
          <cell r="AL461">
            <v>419.30979215695305</v>
          </cell>
          <cell r="AM461">
            <v>417.63283074210932</v>
          </cell>
          <cell r="AN461">
            <v>416.09356091085931</v>
          </cell>
          <cell r="AO461">
            <v>414.67019410617178</v>
          </cell>
          <cell r="AP461">
            <v>413.34579611367178</v>
          </cell>
          <cell r="AQ461">
            <v>412.10693647523431</v>
          </cell>
          <cell r="AR461">
            <v>410.94277871976556</v>
          </cell>
          <cell r="AS461">
            <v>409.84444875304678</v>
          </cell>
          <cell r="AT461">
            <v>408.80458526976554</v>
          </cell>
          <cell r="AU461">
            <v>842.89901068828112</v>
          </cell>
          <cell r="AV461">
            <v>841.95849447070293</v>
          </cell>
          <cell r="AW461">
            <v>841.06055988351545</v>
          </cell>
          <cell r="AX461">
            <v>840.20134960546864</v>
          </cell>
          <cell r="AY461">
            <v>835.57482896039051</v>
          </cell>
          <cell r="AZ461">
            <v>831.66526791210924</v>
          </cell>
          <cell r="BA461">
            <v>828.25357308539049</v>
          </cell>
          <cell r="BB461">
            <v>825.21064068749979</v>
          </cell>
          <cell r="BC461">
            <v>822.45354947437488</v>
          </cell>
          <cell r="BD461">
            <v>819.92562721382797</v>
          </cell>
          <cell r="BE461">
            <v>817.58627657929674</v>
          </cell>
          <cell r="BF461">
            <v>815.40532334953105</v>
          </cell>
          <cell r="BG461">
            <v>813.3596648310936</v>
          </cell>
          <cell r="BH461">
            <v>811.43117563499982</v>
          </cell>
          <cell r="BI461">
            <v>809.60534216859355</v>
          </cell>
          <cell r="BJ461">
            <v>807.87034010882792</v>
          </cell>
          <cell r="BK461">
            <v>806.21639185710922</v>
          </cell>
          <cell r="BL461">
            <v>804.63530749710924</v>
          </cell>
        </row>
        <row r="462">
          <cell r="B462">
            <v>13</v>
          </cell>
          <cell r="C462" t="str">
            <v>Utica_TG</v>
          </cell>
          <cell r="E462">
            <v>0</v>
          </cell>
          <cell r="F462">
            <v>0</v>
          </cell>
          <cell r="G462">
            <v>0</v>
          </cell>
          <cell r="H462">
            <v>0</v>
          </cell>
          <cell r="I462">
            <v>0</v>
          </cell>
          <cell r="J462">
            <v>0</v>
          </cell>
          <cell r="K462">
            <v>0</v>
          </cell>
          <cell r="L462">
            <v>0</v>
          </cell>
          <cell r="M462">
            <v>0</v>
          </cell>
          <cell r="N462">
            <v>0</v>
          </cell>
          <cell r="O462">
            <v>0</v>
          </cell>
          <cell r="P462">
            <v>8035.7969270000003</v>
          </cell>
          <cell r="Q462">
            <v>0</v>
          </cell>
          <cell r="R462">
            <v>0</v>
          </cell>
          <cell r="S462">
            <v>0</v>
          </cell>
          <cell r="T462">
            <v>7952.8197740000005</v>
          </cell>
          <cell r="U462">
            <v>7970.8216317000006</v>
          </cell>
          <cell r="V462">
            <v>7982.1800051999999</v>
          </cell>
          <cell r="W462">
            <v>7990.0329648000006</v>
          </cell>
          <cell r="X462">
            <v>7912.8249177000007</v>
          </cell>
          <cell r="Y462">
            <v>7852.2756626</v>
          </cell>
          <cell r="Z462">
            <v>7802.1668238000002</v>
          </cell>
          <cell r="AA462">
            <v>7759.2548995000006</v>
          </cell>
          <cell r="AB462">
            <v>7721.6264299499999</v>
          </cell>
          <cell r="AC462">
            <v>7688.0541129500007</v>
          </cell>
          <cell r="AD462">
            <v>7657.7014706</v>
          </cell>
          <cell r="AE462">
            <v>7629.9715019000005</v>
          </cell>
          <cell r="AF462">
            <v>7604.4224236500004</v>
          </cell>
          <cell r="AG462">
            <v>7580.7176299500006</v>
          </cell>
          <cell r="AH462">
            <v>7558.5944337999999</v>
          </cell>
          <cell r="AI462">
            <v>7537.8436757500003</v>
          </cell>
          <cell r="AJ462">
            <v>7518.29594585</v>
          </cell>
          <cell r="AK462">
            <v>7499.8120091250003</v>
          </cell>
          <cell r="AL462">
            <v>7482.2759606250002</v>
          </cell>
          <cell r="AM462">
            <v>7465.5902347000001</v>
          </cell>
          <cell r="AN462">
            <v>7449.6718842500004</v>
          </cell>
          <cell r="AO462">
            <v>15470.246698200001</v>
          </cell>
          <cell r="AP462">
            <v>15455.659329725</v>
          </cell>
          <cell r="AQ462">
            <v>15441.653168025001</v>
          </cell>
          <cell r="AR462">
            <v>15428.181302950001</v>
          </cell>
          <cell r="AS462">
            <v>15332.225237100001</v>
          </cell>
          <cell r="AT462">
            <v>15254.7273446</v>
          </cell>
          <cell r="AU462">
            <v>15189.011519600001</v>
          </cell>
          <cell r="AV462">
            <v>15131.543166450001</v>
          </cell>
          <cell r="AW462">
            <v>15080.212218100001</v>
          </cell>
          <cell r="AX462">
            <v>15033.651972350001</v>
          </cell>
          <cell r="AY462">
            <v>14990.923080250001</v>
          </cell>
          <cell r="AZ462">
            <v>14951.350071925001</v>
          </cell>
          <cell r="BA462">
            <v>30820.06914965</v>
          </cell>
          <cell r="BB462">
            <v>14749.825024875001</v>
          </cell>
          <cell r="BC462">
            <v>14739.851054300001</v>
          </cell>
          <cell r="BD462">
            <v>14724.586556475002</v>
          </cell>
          <cell r="BE462">
            <v>14706.676633075002</v>
          </cell>
          <cell r="BF462">
            <v>14687.439085087501</v>
          </cell>
          <cell r="BG462">
            <v>14667.586948637501</v>
          </cell>
          <cell r="BH462">
            <v>14647.527850850001</v>
          </cell>
          <cell r="BI462">
            <v>14627.503179737501</v>
          </cell>
          <cell r="BJ462">
            <v>14607.658679537501</v>
          </cell>
          <cell r="BK462">
            <v>14588.082698075001</v>
          </cell>
          <cell r="BL462">
            <v>14568.82796545</v>
          </cell>
        </row>
        <row r="463">
          <cell r="B463">
            <v>14</v>
          </cell>
          <cell r="C463" t="str">
            <v>Woodbine_EN</v>
          </cell>
          <cell r="E463">
            <v>0</v>
          </cell>
          <cell r="F463">
            <v>0</v>
          </cell>
          <cell r="G463">
            <v>0</v>
          </cell>
          <cell r="H463">
            <v>0</v>
          </cell>
          <cell r="I463">
            <v>761.00104382812492</v>
          </cell>
          <cell r="J463">
            <v>761.00104382812492</v>
          </cell>
          <cell r="K463">
            <v>761.00104382812492</v>
          </cell>
          <cell r="L463">
            <v>756.33718420312493</v>
          </cell>
          <cell r="M463">
            <v>1513.2629076562498</v>
          </cell>
          <cell r="N463">
            <v>1509.6358847812498</v>
          </cell>
          <cell r="O463">
            <v>1506.3625176562498</v>
          </cell>
          <cell r="P463">
            <v>1498.7119202812498</v>
          </cell>
          <cell r="Q463">
            <v>1491.8872039687499</v>
          </cell>
          <cell r="R463">
            <v>1485.7107750937498</v>
          </cell>
          <cell r="S463">
            <v>1480.05897778125</v>
          </cell>
          <cell r="T463">
            <v>1474.8417779062499</v>
          </cell>
          <cell r="U463">
            <v>1469.9913207187499</v>
          </cell>
          <cell r="V463">
            <v>704.45400070312496</v>
          </cell>
          <cell r="W463">
            <v>700.1902672031249</v>
          </cell>
          <cell r="X463">
            <v>696.16547076562495</v>
          </cell>
          <cell r="Y463">
            <v>697.0159162031249</v>
          </cell>
          <cell r="Z463">
            <v>697.46630357812489</v>
          </cell>
          <cell r="AA463">
            <v>697.63761585937493</v>
          </cell>
          <cell r="AB463">
            <v>697.60813157812493</v>
          </cell>
          <cell r="AC463">
            <v>697.43084657812494</v>
          </cell>
          <cell r="AD463">
            <v>697.14291960937499</v>
          </cell>
          <cell r="AE463">
            <v>696.77114151562489</v>
          </cell>
          <cell r="AF463">
            <v>696.33526945312497</v>
          </cell>
          <cell r="AG463">
            <v>695.85014901562499</v>
          </cell>
          <cell r="AH463">
            <v>695.32711101562495</v>
          </cell>
          <cell r="AI463">
            <v>2216.7770053593749</v>
          </cell>
          <cell r="AJ463">
            <v>2216.2025099531252</v>
          </cell>
          <cell r="AK463">
            <v>2215.6111231406248</v>
          </cell>
          <cell r="AL463">
            <v>2205.6794324531252</v>
          </cell>
          <cell r="AM463">
            <v>2196.9156876093748</v>
          </cell>
          <cell r="AN463">
            <v>2189.0421875156248</v>
          </cell>
          <cell r="AO463">
            <v>1420.8708584999999</v>
          </cell>
          <cell r="AP463">
            <v>2922.2820766874997</v>
          </cell>
          <cell r="AQ463">
            <v>-112.09027903124998</v>
          </cell>
          <cell r="AR463">
            <v>1408.4299966874999</v>
          </cell>
          <cell r="AS463">
            <v>1406.8398466874999</v>
          </cell>
          <cell r="AT463">
            <v>2917.8568162499996</v>
          </cell>
          <cell r="AU463">
            <v>1395.33570496875</v>
          </cell>
          <cell r="AV463">
            <v>1394.5172366249999</v>
          </cell>
          <cell r="AW463">
            <v>1393.5042116249999</v>
          </cell>
          <cell r="AX463">
            <v>1392.3613807499999</v>
          </cell>
          <cell r="AY463">
            <v>1391.1308504062499</v>
          </cell>
          <cell r="AZ463">
            <v>1389.8410960312499</v>
          </cell>
          <cell r="BA463">
            <v>1388.5119545624998</v>
          </cell>
          <cell r="BB463">
            <v>1387.157577421875</v>
          </cell>
          <cell r="BC463">
            <v>1385.78823834375</v>
          </cell>
          <cell r="BD463">
            <v>1384.4115064218749</v>
          </cell>
          <cell r="BE463">
            <v>1383.0330168749999</v>
          </cell>
          <cell r="BF463">
            <v>1381.6569956718749</v>
          </cell>
          <cell r="BG463">
            <v>1380.28662909375</v>
          </cell>
          <cell r="BH463">
            <v>1378.92432178125</v>
          </cell>
          <cell r="BI463">
            <v>1377.5718880781249</v>
          </cell>
          <cell r="BJ463">
            <v>1376.2306891406249</v>
          </cell>
          <cell r="BK463">
            <v>1374.9017369999999</v>
          </cell>
          <cell r="BL463">
            <v>1373.5857709687498</v>
          </cell>
        </row>
        <row r="464">
          <cell r="B464">
            <v>15</v>
          </cell>
          <cell r="C464" t="str">
            <v>Woodbine_AMI</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761.00104382812492</v>
          </cell>
          <cell r="X464">
            <v>761.00104382812492</v>
          </cell>
          <cell r="Y464">
            <v>761.00104382812492</v>
          </cell>
          <cell r="Z464">
            <v>756.33718420312493</v>
          </cell>
          <cell r="AA464">
            <v>752.26186382812489</v>
          </cell>
          <cell r="AB464">
            <v>748.63484095312492</v>
          </cell>
          <cell r="AC464">
            <v>1506.3625176562498</v>
          </cell>
          <cell r="AD464">
            <v>1503.3757799062498</v>
          </cell>
          <cell r="AE464">
            <v>1500.6263839687499</v>
          </cell>
          <cell r="AF464">
            <v>1493.4131183437498</v>
          </cell>
          <cell r="AG464">
            <v>1486.9593677812497</v>
          </cell>
          <cell r="AH464">
            <v>1481.1018827812497</v>
          </cell>
          <cell r="AI464">
            <v>714.72641057812496</v>
          </cell>
          <cell r="AJ464">
            <v>709.75280264062496</v>
          </cell>
          <cell r="AK464">
            <v>705.11810339062492</v>
          </cell>
          <cell r="AL464">
            <v>705.43822270312489</v>
          </cell>
          <cell r="AM464">
            <v>705.42275995312491</v>
          </cell>
          <cell r="AN464">
            <v>705.18125789062492</v>
          </cell>
          <cell r="AO464">
            <v>2226.7852441406249</v>
          </cell>
          <cell r="AP464">
            <v>2226.276594609375</v>
          </cell>
          <cell r="AQ464">
            <v>2225.6890174218752</v>
          </cell>
          <cell r="AR464">
            <v>2215.7171097656251</v>
          </cell>
          <cell r="AS464">
            <v>2206.8817694531249</v>
          </cell>
          <cell r="AT464">
            <v>2198.9143378593749</v>
          </cell>
          <cell r="AU464">
            <v>2952.6353886562497</v>
          </cell>
          <cell r="AV464">
            <v>2945.9154270937497</v>
          </cell>
          <cell r="AW464">
            <v>2939.6619820312499</v>
          </cell>
          <cell r="AX464">
            <v>2929.1403710624995</v>
          </cell>
          <cell r="AY464">
            <v>2919.5479580624997</v>
          </cell>
          <cell r="AZ464">
            <v>2910.7008033749999</v>
          </cell>
          <cell r="BA464">
            <v>2902.4689280624998</v>
          </cell>
          <cell r="BB464">
            <v>2894.7562798124995</v>
          </cell>
          <cell r="BC464">
            <v>2887.4894007187499</v>
          </cell>
          <cell r="BD464">
            <v>2880.6105729374999</v>
          </cell>
          <cell r="BE464">
            <v>2874.07344028125</v>
          </cell>
          <cell r="BF464">
            <v>5893.1888262187495</v>
          </cell>
          <cell r="BG464">
            <v>2845.5777543749996</v>
          </cell>
          <cell r="BH464">
            <v>2841.6556996874997</v>
          </cell>
          <cell r="BI464">
            <v>2837.57834859375</v>
          </cell>
          <cell r="BJ464">
            <v>2833.4367967499998</v>
          </cell>
          <cell r="BK464">
            <v>2829.2852140312498</v>
          </cell>
          <cell r="BL464">
            <v>2825.1566820937496</v>
          </cell>
        </row>
        <row r="465">
          <cell r="B465">
            <v>16</v>
          </cell>
          <cell r="C465" t="str">
            <v>Wilcox</v>
          </cell>
          <cell r="E465">
            <v>0</v>
          </cell>
          <cell r="F465">
            <v>0</v>
          </cell>
          <cell r="G465">
            <v>0</v>
          </cell>
          <cell r="H465">
            <v>0</v>
          </cell>
          <cell r="I465">
            <v>0</v>
          </cell>
          <cell r="J465">
            <v>0</v>
          </cell>
          <cell r="K465">
            <v>0</v>
          </cell>
          <cell r="L465">
            <v>2958.8114000390624</v>
          </cell>
          <cell r="M465">
            <v>2958.8114000390624</v>
          </cell>
          <cell r="N465">
            <v>2958.8114000390624</v>
          </cell>
          <cell r="O465">
            <v>2932.9509176953125</v>
          </cell>
          <cell r="P465">
            <v>2911.7455081640624</v>
          </cell>
          <cell r="Q465">
            <v>2893.7227042265622</v>
          </cell>
          <cell r="R465">
            <v>2878.0199922890624</v>
          </cell>
          <cell r="S465">
            <v>2864.0872034765625</v>
          </cell>
          <cell r="T465">
            <v>2851.5511970859375</v>
          </cell>
          <cell r="U465">
            <v>2840.1468814921873</v>
          </cell>
          <cell r="V465">
            <v>2829.6789490078122</v>
          </cell>
          <cell r="W465">
            <v>2819.9992247109376</v>
          </cell>
          <cell r="X465">
            <v>2810.9925458203124</v>
          </cell>
          <cell r="Y465">
            <v>2802.5675777109373</v>
          </cell>
          <cell r="Z465">
            <v>2794.6506261796876</v>
          </cell>
          <cell r="AA465">
            <v>2787.1813422890623</v>
          </cell>
          <cell r="AB465">
            <v>2780.1096647578124</v>
          </cell>
          <cell r="AC465">
            <v>5732.2049927343751</v>
          </cell>
          <cell r="AD465">
            <v>5725.8089337187494</v>
          </cell>
          <cell r="AE465">
            <v>5719.7024546953126</v>
          </cell>
          <cell r="AF465">
            <v>5687.9988413906249</v>
          </cell>
          <cell r="AG465">
            <v>5661.1908750703124</v>
          </cell>
          <cell r="AH465">
            <v>5637.7861857656244</v>
          </cell>
          <cell r="AI465">
            <v>5616.9047625000003</v>
          </cell>
          <cell r="AJ465">
            <v>5597.9809690546872</v>
          </cell>
          <cell r="AK465">
            <v>5580.627923414062</v>
          </cell>
          <cell r="AL465">
            <v>5564.5682688515626</v>
          </cell>
          <cell r="AM465">
            <v>5549.5957031953121</v>
          </cell>
          <cell r="AN465">
            <v>5535.552157523437</v>
          </cell>
          <cell r="AO465">
            <v>8481.1249321406249</v>
          </cell>
          <cell r="AP465">
            <v>8468.5917917109382</v>
          </cell>
          <cell r="AQ465">
            <v>8456.6830761562505</v>
          </cell>
          <cell r="AR465">
            <v>8419.4712357421886</v>
          </cell>
          <cell r="AS465">
            <v>8387.4156204375013</v>
          </cell>
          <cell r="AT465">
            <v>8358.9961266328137</v>
          </cell>
          <cell r="AU465">
            <v>8333.309467828125</v>
          </cell>
          <cell r="AV465">
            <v>8309.7702680156253</v>
          </cell>
          <cell r="AW465">
            <v>17086.827498140625</v>
          </cell>
          <cell r="AX465">
            <v>8204.0147240390634</v>
          </cell>
          <cell r="AY465">
            <v>8194.4514831445322</v>
          </cell>
          <cell r="AZ465">
            <v>8183.3642471015628</v>
          </cell>
          <cell r="BA465">
            <v>8171.5561461796879</v>
          </cell>
          <cell r="BB465">
            <v>8159.4501363281252</v>
          </cell>
          <cell r="BC465">
            <v>8147.2815542578128</v>
          </cell>
          <cell r="BD465">
            <v>8135.1857410195316</v>
          </cell>
          <cell r="BE465">
            <v>8123.2416406289067</v>
          </cell>
          <cell r="BF465">
            <v>8111.4950074570315</v>
          </cell>
          <cell r="BG465">
            <v>8099.9714301562508</v>
          </cell>
          <cell r="BH465">
            <v>8088.6839591484377</v>
          </cell>
          <cell r="BI465">
            <v>8077.6377279023445</v>
          </cell>
          <cell r="BJ465">
            <v>8066.8328412070314</v>
          </cell>
          <cell r="BK465">
            <v>8056.2662041992189</v>
          </cell>
          <cell r="BL465">
            <v>8045.9327220585938</v>
          </cell>
        </row>
        <row r="466">
          <cell r="B466">
            <v>17</v>
          </cell>
          <cell r="C466" t="str">
            <v>Mississippian</v>
          </cell>
          <cell r="E466">
            <v>0</v>
          </cell>
          <cell r="F466">
            <v>0</v>
          </cell>
          <cell r="G466">
            <v>0</v>
          </cell>
          <cell r="H466">
            <v>863.87652957031241</v>
          </cell>
          <cell r="I466">
            <v>863.87652957031241</v>
          </cell>
          <cell r="J466">
            <v>863.87652957031241</v>
          </cell>
          <cell r="K466">
            <v>855.66124769531245</v>
          </cell>
          <cell r="L466">
            <v>849.07339600781245</v>
          </cell>
          <cell r="M466">
            <v>843.55548341406245</v>
          </cell>
          <cell r="N466">
            <v>838.79726150781244</v>
          </cell>
          <cell r="O466">
            <v>834.60767738281243</v>
          </cell>
          <cell r="P466">
            <v>830.86044946093739</v>
          </cell>
          <cell r="Q466">
            <v>1691.3441445312499</v>
          </cell>
          <cell r="R466">
            <v>1688.2418995312498</v>
          </cell>
          <cell r="S466">
            <v>1685.3824461406248</v>
          </cell>
          <cell r="T466">
            <v>1674.5137410468749</v>
          </cell>
          <cell r="U466">
            <v>1665.4495973749997</v>
          </cell>
          <cell r="V466">
            <v>1657.6093811874998</v>
          </cell>
          <cell r="W466">
            <v>1650.6640153828123</v>
          </cell>
          <cell r="X466">
            <v>1644.4069164921873</v>
          </cell>
          <cell r="Y466">
            <v>1638.6988380468749</v>
          </cell>
          <cell r="Z466">
            <v>1633.4408789609374</v>
          </cell>
          <cell r="AA466">
            <v>1628.5599195781249</v>
          </cell>
          <cell r="AB466">
            <v>1624.0001608515624</v>
          </cell>
          <cell r="AC466">
            <v>2483.5944468671873</v>
          </cell>
          <cell r="AD466">
            <v>2479.5547861406249</v>
          </cell>
          <cell r="AE466">
            <v>2475.7292750781248</v>
          </cell>
          <cell r="AF466">
            <v>2463.8791382031245</v>
          </cell>
          <cell r="AG466">
            <v>2453.8274216328123</v>
          </cell>
          <cell r="AH466">
            <v>2444.9999862265622</v>
          </cell>
          <cell r="AI466">
            <v>2437.0723499296873</v>
          </cell>
          <cell r="AJ466">
            <v>2429.8411838437496</v>
          </cell>
          <cell r="AK466">
            <v>2423.1695355703123</v>
          </cell>
          <cell r="AL466">
            <v>2416.9601022890624</v>
          </cell>
          <cell r="AM466">
            <v>2411.1408531406246</v>
          </cell>
          <cell r="AN466">
            <v>2405.6567017499997</v>
          </cell>
          <cell r="AO466">
            <v>2400.4643966640624</v>
          </cell>
          <cell r="AP466">
            <v>4962.5129748710933</v>
          </cell>
          <cell r="AQ466">
            <v>-195.92445234765626</v>
          </cell>
          <cell r="AR466">
            <v>2389.5315186953121</v>
          </cell>
          <cell r="AS466">
            <v>2384.2850758476561</v>
          </cell>
          <cell r="AT466">
            <v>4946.5485690507803</v>
          </cell>
          <cell r="AU466">
            <v>2355.4294698203121</v>
          </cell>
          <cell r="AV466">
            <v>2354.5240307617182</v>
          </cell>
          <cell r="AW466">
            <v>2352.8909473437498</v>
          </cell>
          <cell r="AX466">
            <v>2350.8536994843748</v>
          </cell>
          <cell r="AY466">
            <v>2348.583148273437</v>
          </cell>
          <cell r="AZ466">
            <v>2346.1771183515621</v>
          </cell>
          <cell r="BA466">
            <v>2343.6949546601559</v>
          </cell>
          <cell r="BB466">
            <v>2341.1742216210932</v>
          </cell>
          <cell r="BC466">
            <v>2338.6394452539057</v>
          </cell>
          <cell r="BD466">
            <v>2336.1069952304683</v>
          </cell>
          <cell r="BE466">
            <v>2333.5879530273432</v>
          </cell>
          <cell r="BF466">
            <v>2331.0898754101559</v>
          </cell>
          <cell r="BG466">
            <v>2328.6179090624996</v>
          </cell>
          <cell r="BH466">
            <v>2326.1755253046872</v>
          </cell>
          <cell r="BI466">
            <v>2323.7650075156243</v>
          </cell>
          <cell r="BJ466">
            <v>2321.3877909335934</v>
          </cell>
          <cell r="BK466">
            <v>2319.0446981328123</v>
          </cell>
          <cell r="BL466">
            <v>2316.743293337106</v>
          </cell>
        </row>
        <row r="467">
          <cell r="B467">
            <v>18</v>
          </cell>
          <cell r="C467" t="str">
            <v>LRSP1</v>
          </cell>
          <cell r="E467">
            <v>0</v>
          </cell>
          <cell r="F467">
            <v>0</v>
          </cell>
          <cell r="G467">
            <v>0</v>
          </cell>
          <cell r="H467">
            <v>0</v>
          </cell>
          <cell r="I467">
            <v>17088.319263234374</v>
          </cell>
          <cell r="J467">
            <v>17088.319263234374</v>
          </cell>
          <cell r="K467">
            <v>0</v>
          </cell>
          <cell r="L467">
            <v>-130.71092391463594</v>
          </cell>
          <cell r="M467">
            <v>-236.45710739570558</v>
          </cell>
          <cell r="N467">
            <v>16898.173315497716</v>
          </cell>
          <cell r="O467">
            <v>16929.485607221966</v>
          </cell>
          <cell r="P467">
            <v>16948.979578711453</v>
          </cell>
          <cell r="Q467">
            <v>16836.83888347739</v>
          </cell>
          <cell r="R467">
            <v>16743.957644959435</v>
          </cell>
          <cell r="S467">
            <v>16669.538105560961</v>
          </cell>
          <cell r="T467">
            <v>16603.568722877026</v>
          </cell>
          <cell r="U467">
            <v>16544.257968584199</v>
          </cell>
          <cell r="V467">
            <v>16498.004692010305</v>
          </cell>
          <cell r="W467">
            <v>16450.975354452556</v>
          </cell>
          <cell r="X467">
            <v>16406.963510751011</v>
          </cell>
          <cell r="Y467">
            <v>33455.681295640454</v>
          </cell>
          <cell r="Z467">
            <v>33418.797824011461</v>
          </cell>
          <cell r="AA467">
            <v>33387.969623997094</v>
          </cell>
          <cell r="AB467">
            <v>33223.862181679302</v>
          </cell>
          <cell r="AC467">
            <v>33089.409342645537</v>
          </cell>
          <cell r="AD467">
            <v>32976.011520725893</v>
          </cell>
          <cell r="AE467">
            <v>32874.921303174175</v>
          </cell>
          <cell r="AF467">
            <v>32783.775228402847</v>
          </cell>
          <cell r="AG467">
            <v>32702.126321569511</v>
          </cell>
          <cell r="AH467">
            <v>32628.957404884346</v>
          </cell>
          <cell r="AI467">
            <v>32560.031607514142</v>
          </cell>
          <cell r="AJ467">
            <v>32493.697261170793</v>
          </cell>
          <cell r="AK467">
            <v>32432.138005194374</v>
          </cell>
          <cell r="AL467">
            <v>32377.63578699814</v>
          </cell>
          <cell r="AM467">
            <v>32324.570377921918</v>
          </cell>
          <cell r="AN467">
            <v>32272.707875718523</v>
          </cell>
          <cell r="AO467">
            <v>32224.016090812642</v>
          </cell>
          <cell r="AP467">
            <v>66092.544766218169</v>
          </cell>
          <cell r="AQ467">
            <v>-1994.4435012369672</v>
          </cell>
          <cell r="AR467">
            <v>32131.191752552677</v>
          </cell>
          <cell r="AS467">
            <v>32066.672420678377</v>
          </cell>
          <cell r="AT467">
            <v>65942.441022610248</v>
          </cell>
          <cell r="AU467">
            <v>31776.386399737992</v>
          </cell>
          <cell r="AV467">
            <v>31770.381631389944</v>
          </cell>
          <cell r="AW467">
            <v>31758.433914938538</v>
          </cell>
          <cell r="AX467">
            <v>31736.372417945506</v>
          </cell>
          <cell r="AY467">
            <v>31723.451014743918</v>
          </cell>
          <cell r="AZ467">
            <v>31703.966714655129</v>
          </cell>
          <cell r="BA467">
            <v>31669.418787922325</v>
          </cell>
          <cell r="BB467">
            <v>31652.037692232218</v>
          </cell>
          <cell r="BC467">
            <v>31623.511334828028</v>
          </cell>
          <cell r="BD467">
            <v>31609.85482729628</v>
          </cell>
          <cell r="BE467">
            <v>31574.021445050996</v>
          </cell>
          <cell r="BF467">
            <v>31554.705822326352</v>
          </cell>
          <cell r="BG467">
            <v>31530.337386106563</v>
          </cell>
          <cell r="BH467">
            <v>31504.870651422589</v>
          </cell>
          <cell r="BI467">
            <v>31482.33959607267</v>
          </cell>
          <cell r="BJ467">
            <v>31457.27376857114</v>
          </cell>
          <cell r="BK467">
            <v>31438.020988324071</v>
          </cell>
          <cell r="BL467">
            <v>31417.600305299566</v>
          </cell>
        </row>
        <row r="468">
          <cell r="B468">
            <v>19</v>
          </cell>
          <cell r="C468" t="str">
            <v>LRSP2</v>
          </cell>
          <cell r="E468">
            <v>0</v>
          </cell>
          <cell r="F468">
            <v>0</v>
          </cell>
          <cell r="G468">
            <v>0</v>
          </cell>
          <cell r="H468">
            <v>4476.1522265625008</v>
          </cell>
          <cell r="I468">
            <v>4476.1522265625008</v>
          </cell>
          <cell r="J468">
            <v>0</v>
          </cell>
          <cell r="K468">
            <v>-39.122283750000001</v>
          </cell>
          <cell r="L468">
            <v>-71.202273750000003</v>
          </cell>
          <cell r="M468">
            <v>-59.345266875</v>
          </cell>
          <cell r="N468">
            <v>-51.020669999999996</v>
          </cell>
          <cell r="O468">
            <v>4431.3190171875012</v>
          </cell>
          <cell r="P468">
            <v>4436.1096759375005</v>
          </cell>
          <cell r="Q468">
            <v>4439.9348034375007</v>
          </cell>
          <cell r="R468">
            <v>4403.941144687501</v>
          </cell>
          <cell r="S468">
            <v>4374.4701525000009</v>
          </cell>
          <cell r="T468">
            <v>4349.4154912500007</v>
          </cell>
          <cell r="U468">
            <v>4327.558320000001</v>
          </cell>
          <cell r="V468">
            <v>4308.1290656250012</v>
          </cell>
          <cell r="W468">
            <v>4290.6101100000005</v>
          </cell>
          <cell r="X468">
            <v>4274.6361693750005</v>
          </cell>
          <cell r="Y468">
            <v>4259.9395350000004</v>
          </cell>
          <cell r="Z468">
            <v>4246.3179356250012</v>
          </cell>
          <cell r="AA468">
            <v>4233.6146465625006</v>
          </cell>
          <cell r="AB468">
            <v>4221.7056581250008</v>
          </cell>
          <cell r="AC468">
            <v>8686.6432968750014</v>
          </cell>
          <cell r="AD468">
            <v>8676.0413887500017</v>
          </cell>
          <cell r="AE468">
            <v>8665.9844081250012</v>
          </cell>
          <cell r="AF468">
            <v>8617.2932418750024</v>
          </cell>
          <cell r="AG468">
            <v>8576.0843048437509</v>
          </cell>
          <cell r="AH468">
            <v>8540.0888189062516</v>
          </cell>
          <cell r="AI468">
            <v>8507.9664285937524</v>
          </cell>
          <cell r="AJ468">
            <v>8478.853959843751</v>
          </cell>
          <cell r="AK468">
            <v>8452.1599218750016</v>
          </cell>
          <cell r="AL468">
            <v>8427.4595207812508</v>
          </cell>
          <cell r="AM468">
            <v>8404.4362678125017</v>
          </cell>
          <cell r="AN468">
            <v>8382.8473050000011</v>
          </cell>
          <cell r="AO468">
            <v>12838.653930468752</v>
          </cell>
          <cell r="AP468">
            <v>26169.610636875004</v>
          </cell>
          <cell r="AQ468">
            <v>-613.26377484374996</v>
          </cell>
          <cell r="AR468">
            <v>12754.186936875003</v>
          </cell>
          <cell r="AS468">
            <v>12702.843626718752</v>
          </cell>
          <cell r="AT468">
            <v>25969.051131562504</v>
          </cell>
          <cell r="AU468">
            <v>12521.522682187502</v>
          </cell>
          <cell r="AV468">
            <v>12499.356345937502</v>
          </cell>
          <cell r="AW468">
            <v>12476.135990156252</v>
          </cell>
          <cell r="AX468">
            <v>12452.768028750002</v>
          </cell>
          <cell r="AY468">
            <v>12429.681007968751</v>
          </cell>
          <cell r="AZ468">
            <v>12407.080802812503</v>
          </cell>
          <cell r="BA468">
            <v>12385.062134531252</v>
          </cell>
          <cell r="BB468">
            <v>12363.661733906252</v>
          </cell>
          <cell r="BC468">
            <v>12342.885242343753</v>
          </cell>
          <cell r="BD468">
            <v>12322.721610937502</v>
          </cell>
          <cell r="BE468">
            <v>12303.150944062501</v>
          </cell>
          <cell r="BF468">
            <v>12284.149018125003</v>
          </cell>
          <cell r="BG468">
            <v>12265.689814687503</v>
          </cell>
          <cell r="BH468">
            <v>12247.746997500002</v>
          </cell>
          <cell r="BI468">
            <v>12230.294765156252</v>
          </cell>
          <cell r="BJ468">
            <v>12213.308286093752</v>
          </cell>
          <cell r="BK468">
            <v>12196.763981250002</v>
          </cell>
          <cell r="BL468">
            <v>12180.639574687502</v>
          </cell>
        </row>
        <row r="469">
          <cell r="B469">
            <v>20</v>
          </cell>
          <cell r="C469" t="str">
            <v>LRSP3</v>
          </cell>
          <cell r="E469">
            <v>0</v>
          </cell>
          <cell r="F469">
            <v>0</v>
          </cell>
          <cell r="G469">
            <v>0</v>
          </cell>
          <cell r="H469">
            <v>0</v>
          </cell>
          <cell r="I469">
            <v>0</v>
          </cell>
          <cell r="J469">
            <v>5072.972523437501</v>
          </cell>
          <cell r="K469">
            <v>5072.972523437501</v>
          </cell>
          <cell r="L469">
            <v>0</v>
          </cell>
          <cell r="M469">
            <v>-44.338588250000001</v>
          </cell>
          <cell r="N469">
            <v>-80.695910250000011</v>
          </cell>
          <cell r="O469">
            <v>5005.7145543125007</v>
          </cell>
          <cell r="P469">
            <v>5015.149097437501</v>
          </cell>
          <cell r="Q469">
            <v>5022.1615528125012</v>
          </cell>
          <cell r="R469">
            <v>4983.2523778125005</v>
          </cell>
          <cell r="S469">
            <v>4951.2302003125005</v>
          </cell>
          <cell r="T469">
            <v>4923.8753281875006</v>
          </cell>
          <cell r="U469">
            <v>4899.9094135000014</v>
          </cell>
          <cell r="V469">
            <v>4878.5265861250009</v>
          </cell>
          <cell r="W469">
            <v>4859.1845386250006</v>
          </cell>
          <cell r="X469">
            <v>4841.4998615000013</v>
          </cell>
          <cell r="Y469">
            <v>4825.1908201250008</v>
          </cell>
          <cell r="Z469">
            <v>9883.0164083750024</v>
          </cell>
          <cell r="AA469">
            <v>9868.8655871250012</v>
          </cell>
          <cell r="AB469">
            <v>9855.5790926250029</v>
          </cell>
          <cell r="AC469">
            <v>9798.7118135625024</v>
          </cell>
          <cell r="AD469">
            <v>9750.4961872500025</v>
          </cell>
          <cell r="AE469">
            <v>9708.3349218125022</v>
          </cell>
          <cell r="AF469">
            <v>9670.6880520625018</v>
          </cell>
          <cell r="AG469">
            <v>9636.5603193750012</v>
          </cell>
          <cell r="AH469">
            <v>9605.2673855625017</v>
          </cell>
          <cell r="AI469">
            <v>9576.3162097187524</v>
          </cell>
          <cell r="AJ469">
            <v>9549.3383720937527</v>
          </cell>
          <cell r="AK469">
            <v>9524.0504120312526</v>
          </cell>
          <cell r="AL469">
            <v>14573.201466593751</v>
          </cell>
          <cell r="AM469">
            <v>14550.666901437502</v>
          </cell>
          <cell r="AN469">
            <v>14529.272402500002</v>
          </cell>
          <cell r="AO469">
            <v>14464.557577593752</v>
          </cell>
          <cell r="AP469">
            <v>14408.739968843751</v>
          </cell>
          <cell r="AQ469">
            <v>14359.208105312502</v>
          </cell>
          <cell r="AR469">
            <v>14314.408689562502</v>
          </cell>
          <cell r="AS469">
            <v>14273.334024812502</v>
          </cell>
          <cell r="AT469">
            <v>14235.288222437503</v>
          </cell>
          <cell r="AU469">
            <v>14199.767531000001</v>
          </cell>
          <cell r="AV469">
            <v>29252.295425312503</v>
          </cell>
          <cell r="AW469">
            <v>14025.801882562502</v>
          </cell>
          <cell r="AX469">
            <v>19085.246914718755</v>
          </cell>
          <cell r="AY469">
            <v>19068.717792937503</v>
          </cell>
          <cell r="AZ469">
            <v>19050.639472843752</v>
          </cell>
          <cell r="BA469">
            <v>18987.455334843755</v>
          </cell>
          <cell r="BB469">
            <v>18931.932368500005</v>
          </cell>
          <cell r="BC469">
            <v>18881.812161531256</v>
          </cell>
          <cell r="BD469">
            <v>18835.778372062505</v>
          </cell>
          <cell r="BE469">
            <v>18792.987978593752</v>
          </cell>
          <cell r="BF469">
            <v>18752.862873281254</v>
          </cell>
          <cell r="BG469">
            <v>18714.985550468755</v>
          </cell>
          <cell r="BH469">
            <v>18679.042130656253</v>
          </cell>
          <cell r="BI469">
            <v>18644.788934781252</v>
          </cell>
          <cell r="BJ469">
            <v>18612.031840375003</v>
          </cell>
          <cell r="BK469">
            <v>18580.612848906254</v>
          </cell>
          <cell r="BL469">
            <v>18550.401059843753</v>
          </cell>
        </row>
        <row r="470">
          <cell r="B470">
            <v>21</v>
          </cell>
          <cell r="C470" t="str">
            <v>LRSP4</v>
          </cell>
          <cell r="E470">
            <v>0</v>
          </cell>
          <cell r="F470">
            <v>0</v>
          </cell>
          <cell r="G470">
            <v>0</v>
          </cell>
          <cell r="H470">
            <v>0</v>
          </cell>
          <cell r="I470">
            <v>0</v>
          </cell>
          <cell r="J470">
            <v>0</v>
          </cell>
          <cell r="K470">
            <v>0</v>
          </cell>
          <cell r="L470">
            <v>0</v>
          </cell>
          <cell r="M470">
            <v>0</v>
          </cell>
          <cell r="N470">
            <v>0</v>
          </cell>
          <cell r="O470">
            <v>1180.7054754609376</v>
          </cell>
          <cell r="P470">
            <v>1180.7054754609376</v>
          </cell>
          <cell r="Q470">
            <v>1180.7054754609376</v>
          </cell>
          <cell r="R470">
            <v>1180.7054754609376</v>
          </cell>
          <cell r="S470">
            <v>1177.2877418803125</v>
          </cell>
          <cell r="T470">
            <v>1174.3012968834375</v>
          </cell>
          <cell r="U470">
            <v>1171.6433700496875</v>
          </cell>
          <cell r="V470">
            <v>1169.2446066759376</v>
          </cell>
          <cell r="W470">
            <v>1167.0558887109376</v>
          </cell>
          <cell r="X470">
            <v>1165.0410975121877</v>
          </cell>
          <cell r="Y470">
            <v>1163.1728615821876</v>
          </cell>
          <cell r="Z470">
            <v>1161.429918795</v>
          </cell>
          <cell r="AA470">
            <v>1159.7954087334376</v>
          </cell>
          <cell r="AB470">
            <v>1158.2557252143752</v>
          </cell>
          <cell r="AC470">
            <v>2337.5051978231249</v>
          </cell>
          <cell r="AD470">
            <v>2336.1236244618754</v>
          </cell>
          <cell r="AE470">
            <v>2334.8087142946874</v>
          </cell>
          <cell r="AF470">
            <v>2333.5538809021878</v>
          </cell>
          <cell r="AG470">
            <v>2328.9357549206252</v>
          </cell>
          <cell r="AH470">
            <v>2324.7984961321877</v>
          </cell>
          <cell r="AI470">
            <v>2321.0351095275</v>
          </cell>
          <cell r="AJ470">
            <v>2317.5725447531249</v>
          </cell>
          <cell r="AK470">
            <v>2314.35843183</v>
          </cell>
          <cell r="AL470">
            <v>2311.353774838125</v>
          </cell>
          <cell r="AM470">
            <v>2308.5286434956251</v>
          </cell>
          <cell r="AN470">
            <v>2305.8594898945312</v>
          </cell>
          <cell r="AO470">
            <v>3484.0328781304684</v>
          </cell>
          <cell r="AP470">
            <v>3481.6224035039058</v>
          </cell>
          <cell r="AQ470">
            <v>3479.3207252985935</v>
          </cell>
          <cell r="AR470">
            <v>3477.1170770746871</v>
          </cell>
          <cell r="AS470">
            <v>3471.5845795865621</v>
          </cell>
          <cell r="AT470">
            <v>3466.5644095396874</v>
          </cell>
          <cell r="AU470">
            <v>3461.9470081242184</v>
          </cell>
          <cell r="AV470">
            <v>3457.6571002626561</v>
          </cell>
          <cell r="AW470">
            <v>3453.6403698468748</v>
          </cell>
          <cell r="AX470">
            <v>3449.8561046456248</v>
          </cell>
          <cell r="AY470">
            <v>3446.2728512142185</v>
          </cell>
          <cell r="AZ470">
            <v>3442.8657011878122</v>
          </cell>
          <cell r="BA470">
            <v>6971.4777474520306</v>
          </cell>
          <cell r="BB470">
            <v>3427.5434223895309</v>
          </cell>
          <cell r="BC470">
            <v>3425.5428122067187</v>
          </cell>
          <cell r="BD470">
            <v>3423.4480619367187</v>
          </cell>
          <cell r="BE470">
            <v>3421.3099056201559</v>
          </cell>
          <cell r="BF470">
            <v>3419.1587347312498</v>
          </cell>
          <cell r="BG470">
            <v>3417.0133021382812</v>
          </cell>
          <cell r="BH470">
            <v>3414.8853700621871</v>
          </cell>
          <cell r="BI470">
            <v>3412.7823484265623</v>
          </cell>
          <cell r="BJ470">
            <v>3410.7088528448435</v>
          </cell>
          <cell r="BK470">
            <v>3408.6676679985935</v>
          </cell>
          <cell r="BL470">
            <v>3406.6603527398433</v>
          </cell>
        </row>
        <row r="471">
          <cell r="B471">
            <v>22</v>
          </cell>
          <cell r="C471" t="str">
            <v>Bakken1</v>
          </cell>
          <cell r="E471">
            <v>0</v>
          </cell>
          <cell r="F471">
            <v>0</v>
          </cell>
          <cell r="G471">
            <v>0</v>
          </cell>
          <cell r="H471">
            <v>839.70805683389437</v>
          </cell>
          <cell r="I471">
            <v>1258.5973370726017</v>
          </cell>
          <cell r="J471">
            <v>1257.2426016374015</v>
          </cell>
          <cell r="K471">
            <v>1256.5355373158015</v>
          </cell>
          <cell r="L471">
            <v>1254.5280376588416</v>
          </cell>
          <cell r="M471">
            <v>1251.2064370290816</v>
          </cell>
          <cell r="N471">
            <v>1248.3531444902017</v>
          </cell>
          <cell r="O471">
            <v>1246.9791764284416</v>
          </cell>
          <cell r="P471">
            <v>1244.5006102818816</v>
          </cell>
          <cell r="Q471">
            <v>1245.1621112697217</v>
          </cell>
          <cell r="R471">
            <v>1242.6433824518017</v>
          </cell>
          <cell r="S471">
            <v>1242.1708039958016</v>
          </cell>
          <cell r="T471">
            <v>1241.6194135074816</v>
          </cell>
          <cell r="U471">
            <v>1239.5350243362816</v>
          </cell>
          <cell r="V471">
            <v>1240.4589524054015</v>
          </cell>
          <cell r="W471">
            <v>1238.3120431967616</v>
          </cell>
          <cell r="X471">
            <v>1238.1782383334016</v>
          </cell>
          <cell r="Y471">
            <v>1236.2075576370817</v>
          </cell>
          <cell r="Z471">
            <v>1234.4712738873216</v>
          </cell>
          <cell r="AA471">
            <v>1234.6235648121217</v>
          </cell>
          <cell r="AB471">
            <v>1232.8710859564417</v>
          </cell>
          <cell r="AC471">
            <v>1231.3108392326017</v>
          </cell>
          <cell r="AD471">
            <v>1229.8809216940417</v>
          </cell>
          <cell r="AE471">
            <v>1230.2779428422016</v>
          </cell>
          <cell r="AF471">
            <v>1229.7670988044417</v>
          </cell>
          <cell r="AG471">
            <v>1228.2056695353217</v>
          </cell>
          <cell r="AH471">
            <v>1229.5797342441217</v>
          </cell>
          <cell r="AI471">
            <v>1227.8302597929217</v>
          </cell>
          <cell r="AJ471">
            <v>1228.0529709887617</v>
          </cell>
          <cell r="AK471">
            <v>1226.4056252361215</v>
          </cell>
          <cell r="AL471">
            <v>1224.9650575324417</v>
          </cell>
          <cell r="AM471">
            <v>1225.3895355321217</v>
          </cell>
          <cell r="AN471">
            <v>1223.8889595388416</v>
          </cell>
          <cell r="AO471">
            <v>2482.1249746367234</v>
          </cell>
          <cell r="AP471">
            <v>1221.3514960463617</v>
          </cell>
          <cell r="AQ471">
            <v>-37.608937154880003</v>
          </cell>
          <cell r="AR471">
            <v>2481.1965701471231</v>
          </cell>
          <cell r="AS471">
            <v>1220.2540317254015</v>
          </cell>
          <cell r="AT471">
            <v>1221.7989316156415</v>
          </cell>
          <cell r="AU471">
            <v>1220.2110683327617</v>
          </cell>
          <cell r="AV471">
            <v>1220.5869833721217</v>
          </cell>
          <cell r="AW471">
            <v>1219.0851313113217</v>
          </cell>
          <cell r="AX471">
            <v>1217.7829764825217</v>
          </cell>
          <cell r="AY471">
            <v>1218.3393371366017</v>
          </cell>
          <cell r="AZ471">
            <v>1216.9646040431617</v>
          </cell>
          <cell r="BA471">
            <v>1215.7587898559616</v>
          </cell>
          <cell r="BB471">
            <v>1214.6624590310016</v>
          </cell>
          <cell r="BC471">
            <v>1215.3743284550017</v>
          </cell>
          <cell r="BD471">
            <v>1215.1613780927617</v>
          </cell>
          <cell r="BE471">
            <v>1213.8824108927615</v>
          </cell>
          <cell r="BF471">
            <v>1215.5248544524416</v>
          </cell>
          <cell r="BG471">
            <v>1214.0308276703615</v>
          </cell>
          <cell r="BH471">
            <v>1214.4970989561216</v>
          </cell>
          <cell r="BI471">
            <v>1213.0823262950016</v>
          </cell>
          <cell r="BJ471">
            <v>1211.8641591484416</v>
          </cell>
          <cell r="BK471">
            <v>1212.5016002783616</v>
          </cell>
          <cell r="BL471">
            <v>-48.356884820159998</v>
          </cell>
        </row>
        <row r="472">
          <cell r="B472">
            <v>23</v>
          </cell>
          <cell r="C472" t="str">
            <v>Bakken2</v>
          </cell>
          <cell r="E472">
            <v>0</v>
          </cell>
          <cell r="F472">
            <v>0</v>
          </cell>
          <cell r="G472">
            <v>0</v>
          </cell>
          <cell r="H472">
            <v>271.38720021187095</v>
          </cell>
          <cell r="I472">
            <v>271.38720021187095</v>
          </cell>
          <cell r="J472">
            <v>269.74477702780842</v>
          </cell>
          <cell r="K472">
            <v>268.3779876735897</v>
          </cell>
          <cell r="L472">
            <v>266.66923971768347</v>
          </cell>
          <cell r="M472">
            <v>265.19481888693343</v>
          </cell>
          <cell r="N472">
            <v>264.42674714783971</v>
          </cell>
          <cell r="O472">
            <v>263.69958746338659</v>
          </cell>
          <cell r="P472">
            <v>262.48219859980844</v>
          </cell>
          <cell r="Q472">
            <v>261.39857233373033</v>
          </cell>
          <cell r="R472">
            <v>260.94956334979287</v>
          </cell>
          <cell r="S472">
            <v>259.95295566374597</v>
          </cell>
          <cell r="T472">
            <v>259.05163571755844</v>
          </cell>
          <cell r="U472">
            <v>258.75692191640223</v>
          </cell>
          <cell r="V472">
            <v>257.89319683565225</v>
          </cell>
          <cell r="W472">
            <v>257.64321041474597</v>
          </cell>
          <cell r="X472">
            <v>256.82470040577715</v>
          </cell>
          <cell r="Y472">
            <v>256.08279062779286</v>
          </cell>
          <cell r="Z472">
            <v>255.93127239871464</v>
          </cell>
          <cell r="AA472">
            <v>255.19676259383965</v>
          </cell>
          <cell r="AB472">
            <v>254.52855844949596</v>
          </cell>
          <cell r="AC472">
            <v>253.90745830970684</v>
          </cell>
          <cell r="AD472">
            <v>253.85842054541786</v>
          </cell>
          <cell r="AE472">
            <v>253.21348265364435</v>
          </cell>
          <cell r="AF472">
            <v>252.62504784519905</v>
          </cell>
          <cell r="AG472">
            <v>252.61126163854286</v>
          </cell>
          <cell r="AH472">
            <v>252.00164052597256</v>
          </cell>
          <cell r="AI472">
            <v>251.98291963333185</v>
          </cell>
          <cell r="AJ472">
            <v>251.37600707631626</v>
          </cell>
          <cell r="AK472">
            <v>250.82859828032406</v>
          </cell>
          <cell r="AL472">
            <v>250.85659850432404</v>
          </cell>
          <cell r="AM472">
            <v>250.28838745598034</v>
          </cell>
          <cell r="AN472">
            <v>249.77474377281624</v>
          </cell>
          <cell r="AO472">
            <v>520.68492824804662</v>
          </cell>
          <cell r="AP472">
            <v>249.38337716633964</v>
          </cell>
          <cell r="AQ472">
            <v>-22.522543281492201</v>
          </cell>
          <cell r="AR472">
            <v>519.78198094935124</v>
          </cell>
          <cell r="AS472">
            <v>248.49259914599594</v>
          </cell>
          <cell r="AT472">
            <v>248.04428728183186</v>
          </cell>
          <cell r="AU472">
            <v>248.16989420055066</v>
          </cell>
          <cell r="AV472">
            <v>247.69479136867565</v>
          </cell>
          <cell r="AW472">
            <v>247.26924580565213</v>
          </cell>
          <cell r="AX472">
            <v>247.41083958246864</v>
          </cell>
          <cell r="AY472">
            <v>246.94914106757403</v>
          </cell>
          <cell r="AZ472">
            <v>246.53582184531624</v>
          </cell>
          <cell r="BA472">
            <v>246.15364023262094</v>
          </cell>
          <cell r="BB472">
            <v>246.32919949245294</v>
          </cell>
          <cell r="BC472">
            <v>245.89593643172645</v>
          </cell>
          <cell r="BD472">
            <v>245.50745946109754</v>
          </cell>
          <cell r="BE472">
            <v>245.68295796030066</v>
          </cell>
          <cell r="BF472">
            <v>245.25286318999986</v>
          </cell>
          <cell r="BG472">
            <v>245.40471378771866</v>
          </cell>
          <cell r="BH472">
            <v>245.73541895189825</v>
          </cell>
          <cell r="BI472">
            <v>245.99086462558185</v>
          </cell>
          <cell r="BJ472">
            <v>246.72595690712876</v>
          </cell>
          <cell r="BK472">
            <v>246.79257763271076</v>
          </cell>
          <cell r="BL472">
            <v>-24.530324017582</v>
          </cell>
        </row>
        <row r="473">
          <cell r="B473">
            <v>24</v>
          </cell>
          <cell r="C473" t="str">
            <v>ThreeForks</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839.70805683389437</v>
          </cell>
          <cell r="AD473">
            <v>839.70805683389437</v>
          </cell>
          <cell r="AE473">
            <v>835.27942223575201</v>
          </cell>
          <cell r="AF473">
            <v>831.44879912674162</v>
          </cell>
          <cell r="AG473">
            <v>828.05275685984054</v>
          </cell>
          <cell r="AH473">
            <v>824.98898150386833</v>
          </cell>
          <cell r="AI473">
            <v>822.18874454314789</v>
          </cell>
          <cell r="AJ473">
            <v>819.60342793851248</v>
          </cell>
          <cell r="AK473">
            <v>817.19724800002291</v>
          </cell>
          <cell r="AL473">
            <v>814.94302667437182</v>
          </cell>
          <cell r="AM473">
            <v>812.8195877393415</v>
          </cell>
          <cell r="AN473">
            <v>810.81007902685883</v>
          </cell>
          <cell r="AO473">
            <v>808.90084765632935</v>
          </cell>
          <cell r="AP473">
            <v>802.6520284980611</v>
          </cell>
          <cell r="AQ473">
            <v>805.93817652155496</v>
          </cell>
          <cell r="AR473">
            <v>804.1060423407738</v>
          </cell>
          <cell r="AS473">
            <v>802.40009775339092</v>
          </cell>
          <cell r="AT473">
            <v>796.35840012962365</v>
          </cell>
          <cell r="AU473">
            <v>795.41775088295265</v>
          </cell>
          <cell r="AV473">
            <v>794.37643033308711</v>
          </cell>
          <cell r="AW473">
            <v>793.28749070674166</v>
          </cell>
          <cell r="AX473">
            <v>792.17852481493173</v>
          </cell>
          <cell r="AY473">
            <v>791.06495484894219</v>
          </cell>
          <cell r="AZ473">
            <v>789.95580252119908</v>
          </cell>
          <cell r="BA473">
            <v>788.85648619008361</v>
          </cell>
          <cell r="BB473">
            <v>787.77028466759236</v>
          </cell>
          <cell r="BC473">
            <v>786.69915736169821</v>
          </cell>
          <cell r="BD473">
            <v>785.64422457222122</v>
          </cell>
          <cell r="BE473">
            <v>784.60606171690006</v>
          </cell>
          <cell r="BF473">
            <v>783.58488540119049</v>
          </cell>
          <cell r="BG473">
            <v>782.5806725585885</v>
          </cell>
          <cell r="BH473">
            <v>781.59324092709971</v>
          </cell>
          <cell r="BI473">
            <v>780.62230396948689</v>
          </cell>
          <cell r="BJ473">
            <v>779.66750602222783</v>
          </cell>
          <cell r="BK473">
            <v>778.72844880368825</v>
          </cell>
          <cell r="BL473">
            <v>777.80470942796342</v>
          </cell>
        </row>
        <row r="474">
          <cell r="B474">
            <v>25</v>
          </cell>
          <cell r="C474" t="str">
            <v>CH4</v>
          </cell>
          <cell r="E474">
            <v>0</v>
          </cell>
          <cell r="F474">
            <v>0</v>
          </cell>
          <cell r="G474">
            <v>0</v>
          </cell>
          <cell r="H474">
            <v>0</v>
          </cell>
          <cell r="I474">
            <v>989.3013569765626</v>
          </cell>
          <cell r="J474">
            <v>989.3013569765626</v>
          </cell>
          <cell r="K474">
            <v>1978.6027139531252</v>
          </cell>
          <cell r="L474">
            <v>1972.5396964406252</v>
          </cell>
          <cell r="M474">
            <v>1967.2417799531252</v>
          </cell>
          <cell r="N474">
            <v>967.1622757265626</v>
          </cell>
          <cell r="O474">
            <v>957.60898197656263</v>
          </cell>
          <cell r="P474">
            <v>949.01109316406257</v>
          </cell>
          <cell r="Q474">
            <v>1936.5458756718751</v>
          </cell>
          <cell r="R474">
            <v>1934.6468052843752</v>
          </cell>
          <cell r="S474">
            <v>1932.6957610593752</v>
          </cell>
          <cell r="T474">
            <v>1924.6742922468752</v>
          </cell>
          <cell r="U474">
            <v>1917.4357959656252</v>
          </cell>
          <cell r="V474">
            <v>1910.8123489406253</v>
          </cell>
          <cell r="W474">
            <v>1904.6889255468752</v>
          </cell>
          <cell r="X474">
            <v>1898.9825598656253</v>
          </cell>
          <cell r="Y474">
            <v>1893.6309927843752</v>
          </cell>
          <cell r="Z474">
            <v>1888.5860283468753</v>
          </cell>
          <cell r="AA474">
            <v>1883.8094120625001</v>
          </cell>
          <cell r="AB474">
            <v>1879.2701517281253</v>
          </cell>
          <cell r="AC474">
            <v>1874.9427064875001</v>
          </cell>
          <cell r="AD474">
            <v>1870.8057237187502</v>
          </cell>
          <cell r="AE474">
            <v>1866.8411304562501</v>
          </cell>
          <cell r="AF474">
            <v>1863.0334664906252</v>
          </cell>
          <cell r="AG474">
            <v>1859.3693834625001</v>
          </cell>
          <cell r="AH474">
            <v>1855.8372609562502</v>
          </cell>
          <cell r="AI474">
            <v>1852.4269103437503</v>
          </cell>
          <cell r="AJ474">
            <v>1849.1293394437503</v>
          </cell>
          <cell r="AK474">
            <v>1845.9365658093752</v>
          </cell>
          <cell r="AL474">
            <v>1842.8414658468753</v>
          </cell>
          <cell r="AM474">
            <v>1839.8376517218751</v>
          </cell>
          <cell r="AN474">
            <v>1836.9193704468753</v>
          </cell>
          <cell r="AO474">
            <v>3800.5580985937504</v>
          </cell>
          <cell r="AP474">
            <v>1820.7232446000003</v>
          </cell>
          <cell r="AQ474">
            <v>-147.27889483125</v>
          </cell>
          <cell r="AR474">
            <v>3794.5661460281253</v>
          </cell>
          <cell r="AS474">
            <v>1814.5134207281253</v>
          </cell>
          <cell r="AT474">
            <v>1812.8771719500003</v>
          </cell>
          <cell r="AU474">
            <v>1811.1294307031251</v>
          </cell>
          <cell r="AV474">
            <v>1809.314739375</v>
          </cell>
          <cell r="AW474">
            <v>1807.4611972218752</v>
          </cell>
          <cell r="AX474">
            <v>1805.5872876843753</v>
          </cell>
          <cell r="AY474">
            <v>1803.7055552343752</v>
          </cell>
          <cell r="AZ474">
            <v>1801.8247018687503</v>
          </cell>
          <cell r="BA474">
            <v>1799.9508608250003</v>
          </cell>
          <cell r="BB474">
            <v>1798.0884016265627</v>
          </cell>
          <cell r="BC474">
            <v>1796.2404417750001</v>
          </cell>
          <cell r="BD474">
            <v>1794.4092099375002</v>
          </cell>
          <cell r="BE474">
            <v>1792.5962793375002</v>
          </cell>
          <cell r="BF474">
            <v>1790.8027389890628</v>
          </cell>
          <cell r="BG474">
            <v>1789.0293197765627</v>
          </cell>
          <cell r="BH474">
            <v>1787.2764785484378</v>
          </cell>
          <cell r="BI474">
            <v>1785.5444665500002</v>
          </cell>
          <cell r="BJ474">
            <v>1783.8333785390628</v>
          </cell>
          <cell r="BK474">
            <v>1782.1431880078128</v>
          </cell>
          <cell r="BL474">
            <v>-198.12893666718747</v>
          </cell>
        </row>
        <row r="475">
          <cell r="B475">
            <v>26</v>
          </cell>
          <cell r="C475" t="str">
            <v>CH4_Area</v>
          </cell>
          <cell r="E475">
            <v>0</v>
          </cell>
          <cell r="F475">
            <v>0</v>
          </cell>
          <cell r="G475">
            <v>0</v>
          </cell>
          <cell r="H475">
            <v>0</v>
          </cell>
          <cell r="I475">
            <v>856.12617430664068</v>
          </cell>
          <cell r="J475">
            <v>856.12617430664068</v>
          </cell>
          <cell r="K475">
            <v>856.12617430664068</v>
          </cell>
          <cell r="L475">
            <v>850.87933222851564</v>
          </cell>
          <cell r="M475">
            <v>846.2945968066407</v>
          </cell>
          <cell r="N475">
            <v>842.21419607226562</v>
          </cell>
          <cell r="O475">
            <v>838.53165805664071</v>
          </cell>
          <cell r="P475">
            <v>835.17157808789068</v>
          </cell>
          <cell r="Q475">
            <v>832.07850765820319</v>
          </cell>
          <cell r="R475">
            <v>829.21042590820321</v>
          </cell>
          <cell r="S475">
            <v>826.53469194726563</v>
          </cell>
          <cell r="T475">
            <v>824.02542205664065</v>
          </cell>
          <cell r="U475">
            <v>821.66172815039067</v>
          </cell>
          <cell r="V475">
            <v>819.42649918945312</v>
          </cell>
          <cell r="W475">
            <v>817.30553296289065</v>
          </cell>
          <cell r="X475">
            <v>815.28690686132813</v>
          </cell>
          <cell r="Y475">
            <v>813.36050980664072</v>
          </cell>
          <cell r="Z475">
            <v>811.51768914257821</v>
          </cell>
          <cell r="AA475">
            <v>809.75098095117198</v>
          </cell>
          <cell r="AB475">
            <v>808.05389922070322</v>
          </cell>
          <cell r="AC475">
            <v>806.42077068164065</v>
          </cell>
          <cell r="AD475">
            <v>804.84660307617196</v>
          </cell>
          <cell r="AE475">
            <v>803.32697916210941</v>
          </cell>
          <cell r="AF475">
            <v>801.85797086132823</v>
          </cell>
          <cell r="AG475">
            <v>800.43606901757823</v>
          </cell>
          <cell r="AH475">
            <v>799.05812496679698</v>
          </cell>
          <cell r="AI475">
            <v>797.72130244335949</v>
          </cell>
          <cell r="AJ475">
            <v>796.42303718554695</v>
          </cell>
          <cell r="AK475">
            <v>795.16100276367195</v>
          </cell>
          <cell r="AL475">
            <v>793.93308189257823</v>
          </cell>
          <cell r="AM475">
            <v>792.73734164648442</v>
          </cell>
          <cell r="AN475">
            <v>791.57201257617191</v>
          </cell>
          <cell r="AO475">
            <v>1641.3148026914064</v>
          </cell>
          <cell r="AP475">
            <v>784.74148539257817</v>
          </cell>
          <cell r="AQ475">
            <v>-66.716847808593741</v>
          </cell>
          <cell r="AR475">
            <v>1638.9657188437502</v>
          </cell>
          <cell r="AS475">
            <v>782.28453802148442</v>
          </cell>
          <cell r="AT475">
            <v>781.64514669726566</v>
          </cell>
          <cell r="AU475">
            <v>780.95401208789076</v>
          </cell>
          <cell r="AV475">
            <v>780.2306760761719</v>
          </cell>
          <cell r="AW475">
            <v>779.48753841210942</v>
          </cell>
          <cell r="AX475">
            <v>778.73281447851571</v>
          </cell>
          <cell r="AY475">
            <v>777.97212892382822</v>
          </cell>
          <cell r="AZ475">
            <v>777.20942533007815</v>
          </cell>
          <cell r="BA475">
            <v>776.44751939648449</v>
          </cell>
          <cell r="BB475">
            <v>775.68844925390636</v>
          </cell>
          <cell r="BC475">
            <v>774.93369847851568</v>
          </cell>
          <cell r="BD475">
            <v>774.18435455859378</v>
          </cell>
          <cell r="BE475">
            <v>773.44121114648442</v>
          </cell>
          <cell r="BF475">
            <v>772.70484299414068</v>
          </cell>
          <cell r="BG475">
            <v>771.97566169335948</v>
          </cell>
          <cell r="BH475">
            <v>771.25395280078135</v>
          </cell>
          <cell r="BI475">
            <v>770.53990626562506</v>
          </cell>
          <cell r="BJ475">
            <v>769.83363805078136</v>
          </cell>
          <cell r="BK475">
            <v>769.13520621679697</v>
          </cell>
          <cell r="BL475">
            <v>-87.681549990234359</v>
          </cell>
        </row>
        <row r="476">
          <cell r="C476" t="str">
            <v>Ending Balance</v>
          </cell>
          <cell r="E476">
            <v>112553.54930906631</v>
          </cell>
          <cell r="F476">
            <v>111995.45730906632</v>
          </cell>
          <cell r="G476">
            <v>111436.92230906631</v>
          </cell>
          <cell r="H476">
            <v>117252.92249859056</v>
          </cell>
          <cell r="I476">
            <v>143139.46716059736</v>
          </cell>
          <cell r="J476">
            <v>169658.8498183472</v>
          </cell>
          <cell r="K476">
            <v>180528.00838063221</v>
          </cell>
          <cell r="L476">
            <v>189022.15482089933</v>
          </cell>
          <cell r="M476">
            <v>197647.15614782943</v>
          </cell>
          <cell r="N476">
            <v>223171.75649646961</v>
          </cell>
          <cell r="O476">
            <v>259328.49552437494</v>
          </cell>
          <cell r="P476">
            <v>302877.00038893725</v>
          </cell>
          <cell r="Q476">
            <v>340670.20703470818</v>
          </cell>
          <cell r="R476">
            <v>378343.12866136478</v>
          </cell>
          <cell r="S476">
            <v>415850.83344795549</v>
          </cell>
          <cell r="T476">
            <v>461130.79157509829</v>
          </cell>
          <cell r="U476">
            <v>506193.90739409579</v>
          </cell>
          <cell r="V476">
            <v>550442.56824002205</v>
          </cell>
          <cell r="W476">
            <v>595367.26870640041</v>
          </cell>
          <cell r="X476">
            <v>639901.54739872471</v>
          </cell>
          <cell r="Y476">
            <v>701467.71859571082</v>
          </cell>
          <cell r="Z476">
            <v>768007.37949813902</v>
          </cell>
          <cell r="AA476">
            <v>834405.17224029126</v>
          </cell>
          <cell r="AB476">
            <v>900567.00217603869</v>
          </cell>
          <cell r="AC476">
            <v>978472.05245803262</v>
          </cell>
          <cell r="AD476">
            <v>1056179.8637635342</v>
          </cell>
          <cell r="AE476">
            <v>1133659.4292317333</v>
          </cell>
          <cell r="AF476">
            <v>1210899.3305799109</v>
          </cell>
          <cell r="AG476">
            <v>1287867.638488956</v>
          </cell>
          <cell r="AH476">
            <v>1364642.9878393379</v>
          </cell>
          <cell r="AI476">
            <v>1441975.7662763728</v>
          </cell>
          <cell r="AJ476">
            <v>1519098.5731821139</v>
          </cell>
          <cell r="AK476">
            <v>1596068.8354945015</v>
          </cell>
          <cell r="AL476">
            <v>1677944.5125129444</v>
          </cell>
          <cell r="AM476">
            <v>1759682.0877826123</v>
          </cell>
          <cell r="AN476">
            <v>1841265.3268841836</v>
          </cell>
          <cell r="AO476">
            <v>1944828.7951208244</v>
          </cell>
          <cell r="AP476">
            <v>2095190.5985584049</v>
          </cell>
          <cell r="AQ476">
            <v>2138060.6491178214</v>
          </cell>
          <cell r="AR476">
            <v>2241125.1973489267</v>
          </cell>
          <cell r="AS476">
            <v>2339509.4809969482</v>
          </cell>
          <cell r="AT476">
            <v>2488941.5651255473</v>
          </cell>
          <cell r="AU476">
            <v>2588130.7844109409</v>
          </cell>
          <cell r="AV476">
            <v>2702728.9394734846</v>
          </cell>
          <cell r="AW476">
            <v>2810281.1078293314</v>
          </cell>
          <cell r="AX476">
            <v>2913893.2692847643</v>
          </cell>
          <cell r="AY476">
            <v>3017852.5062553557</v>
          </cell>
          <cell r="AZ476">
            <v>3121185.2421524795</v>
          </cell>
          <cell r="BA476">
            <v>3243824.1262277798</v>
          </cell>
          <cell r="BB476">
            <v>3346719.6208552946</v>
          </cell>
          <cell r="BC476">
            <v>3449470.9712006291</v>
          </cell>
          <cell r="BD476">
            <v>3552092.3706900273</v>
          </cell>
          <cell r="BE476">
            <v>3654563.0702185766</v>
          </cell>
          <cell r="BF476">
            <v>3759930.1034140605</v>
          </cell>
          <cell r="BG476">
            <v>3862121.970911975</v>
          </cell>
          <cell r="BH476">
            <v>3964186.006247058</v>
          </cell>
          <cell r="BI476">
            <v>4066125.9016951248</v>
          </cell>
          <cell r="BJ476">
            <v>4167942.4167624642</v>
          </cell>
          <cell r="BK476">
            <v>4269645.0147825656</v>
          </cell>
          <cell r="BL476">
            <v>4366867.4990715664</v>
          </cell>
        </row>
        <row r="478">
          <cell r="C478" t="str">
            <v>NGL Reserves</v>
          </cell>
        </row>
        <row r="479">
          <cell r="C479" t="str">
            <v>Beginning Balance</v>
          </cell>
          <cell r="E479">
            <v>5505.4181445928352</v>
          </cell>
          <cell r="F479">
            <v>5480.6141445928351</v>
          </cell>
          <cell r="G479">
            <v>-25.249000000000002</v>
          </cell>
          <cell r="H479">
            <v>-25.242999999999999</v>
          </cell>
          <cell r="I479">
            <v>550.77550367103265</v>
          </cell>
          <cell r="J479">
            <v>1809.3655038200432</v>
          </cell>
          <cell r="K479">
            <v>1872.3526953214305</v>
          </cell>
          <cell r="L479">
            <v>1161.9412491812313</v>
          </cell>
          <cell r="M479">
            <v>1177.0763399258717</v>
          </cell>
          <cell r="N479">
            <v>1222.0046891391769</v>
          </cell>
          <cell r="O479">
            <v>2073.8240878404763</v>
          </cell>
          <cell r="P479">
            <v>3198.1109989169499</v>
          </cell>
          <cell r="Q479">
            <v>3961.7809982687236</v>
          </cell>
          <cell r="R479">
            <v>3448.3751473390025</v>
          </cell>
          <cell r="S479">
            <v>3432.0301276675627</v>
          </cell>
          <cell r="T479">
            <v>3414.5080478546479</v>
          </cell>
          <cell r="U479">
            <v>4199.8795537822025</v>
          </cell>
          <cell r="V479">
            <v>4184.2441708376009</v>
          </cell>
          <cell r="W479">
            <v>4068.4516915735271</v>
          </cell>
          <cell r="X479">
            <v>4164.8908358688041</v>
          </cell>
          <cell r="Y479">
            <v>4138.6905307341331</v>
          </cell>
          <cell r="Z479">
            <v>5020.4351050422356</v>
          </cell>
          <cell r="AA479">
            <v>5521.7420590919482</v>
          </cell>
          <cell r="AB479">
            <v>5506.4757913423709</v>
          </cell>
          <cell r="AC479">
            <v>5485.2300068262994</v>
          </cell>
          <cell r="AD479">
            <v>6958.8233346552279</v>
          </cell>
          <cell r="AE479">
            <v>6939.1065714270208</v>
          </cell>
          <cell r="AF479">
            <v>6919.4688097161961</v>
          </cell>
          <cell r="AG479">
            <v>6892.8634298977804</v>
          </cell>
          <cell r="AH479">
            <v>6865.2300810088054</v>
          </cell>
          <cell r="AI479">
            <v>6843.6388340742142</v>
          </cell>
          <cell r="AJ479">
            <v>6929.0988599231359</v>
          </cell>
          <cell r="AK479">
            <v>6907.8616050417277</v>
          </cell>
          <cell r="AL479">
            <v>6890.4567566109499</v>
          </cell>
          <cell r="AM479">
            <v>7387.8265554060299</v>
          </cell>
          <cell r="AN479">
            <v>7372.3661847519097</v>
          </cell>
          <cell r="AO479">
            <v>7356.1746952152162</v>
          </cell>
          <cell r="AP479">
            <v>9846.0587649849567</v>
          </cell>
          <cell r="AQ479">
            <v>13150.302757150439</v>
          </cell>
          <cell r="AR479">
            <v>5270.3430028329085</v>
          </cell>
          <cell r="AS479">
            <v>9790.858484122964</v>
          </cell>
          <cell r="AT479">
            <v>9358.2882299699631</v>
          </cell>
          <cell r="AU479">
            <v>13047.74166543472</v>
          </cell>
          <cell r="AV479">
            <v>9471.5176555196867</v>
          </cell>
          <cell r="AW479">
            <v>11033.845219027582</v>
          </cell>
          <cell r="AX479">
            <v>11058.850177730987</v>
          </cell>
          <cell r="AY479">
            <v>9908.1092917009664</v>
          </cell>
          <cell r="AZ479">
            <v>9942.0206290695151</v>
          </cell>
          <cell r="BA479">
            <v>9876.9967071617302</v>
          </cell>
          <cell r="BB479">
            <v>11968.965463284962</v>
          </cell>
          <cell r="BC479">
            <v>9824.1802392110203</v>
          </cell>
          <cell r="BD479">
            <v>9808.8565159473583</v>
          </cell>
          <cell r="BE479">
            <v>9794.3237492051139</v>
          </cell>
          <cell r="BF479">
            <v>9778.3773832255629</v>
          </cell>
          <cell r="BG479">
            <v>10189.780875197928</v>
          </cell>
          <cell r="BH479">
            <v>9747.4959214063001</v>
          </cell>
          <cell r="BI479">
            <v>9733.8813985462384</v>
          </cell>
          <cell r="BJ479">
            <v>9720.3706752677754</v>
          </cell>
          <cell r="BK479">
            <v>9707.1052917366706</v>
          </cell>
          <cell r="BL479">
            <v>9694.7627657748799</v>
          </cell>
        </row>
        <row r="480">
          <cell r="B480">
            <v>1</v>
          </cell>
          <cell r="C480" t="str">
            <v>RAM-PDP</v>
          </cell>
          <cell r="E480">
            <v>-13.504</v>
          </cell>
          <cell r="F480">
            <v>-13.048999999999999</v>
          </cell>
          <cell r="G480">
            <v>-13.443</v>
          </cell>
          <cell r="H480">
            <v>-10.721927878344813</v>
          </cell>
          <cell r="I480">
            <v>-12.738</v>
          </cell>
          <cell r="J480">
            <v>-10.446586113491687</v>
          </cell>
          <cell r="K480">
            <v>-10.666449412601587</v>
          </cell>
          <cell r="L480">
            <v>-10.540649779168557</v>
          </cell>
          <cell r="M480">
            <v>-10.084906423714145</v>
          </cell>
          <cell r="N480">
            <v>-10.302967434081957</v>
          </cell>
          <cell r="O480">
            <v>-9.8598754443587335</v>
          </cell>
          <cell r="P480">
            <v>-10.07969121536194</v>
          </cell>
          <cell r="Q480">
            <v>-9.9721702990991794</v>
          </cell>
          <cell r="R480">
            <v>-8.9171494026633358</v>
          </cell>
          <cell r="S480">
            <v>-9.7636925365629885</v>
          </cell>
          <cell r="T480">
            <v>-9.3478713830308902</v>
          </cell>
          <cell r="U480">
            <v>-9.5641836842755943</v>
          </cell>
          <cell r="V480">
            <v>-9.1655849145074324</v>
          </cell>
          <cell r="W480">
            <v>-9.3801090279219501</v>
          </cell>
          <cell r="X480">
            <v>-9.2888556956278538</v>
          </cell>
          <cell r="Y480">
            <v>-8.9050595742856338</v>
          </cell>
          <cell r="Z480">
            <v>-9.1167694601068536</v>
          </cell>
          <cell r="AA480">
            <v>-8.7419423193248207</v>
          </cell>
          <cell r="AB480">
            <v>-8.9515837993289438</v>
          </cell>
          <cell r="AC480">
            <v>-8.8700858573187897</v>
          </cell>
          <cell r="AD480">
            <v>-7.9355333575245703</v>
          </cell>
          <cell r="AE480">
            <v>-8.6938463298193813</v>
          </cell>
          <cell r="AF480">
            <v>-8.3400616926254312</v>
          </cell>
          <cell r="AG480">
            <v>-8.5436410424548033</v>
          </cell>
          <cell r="AH480">
            <v>-8.1968321979812675</v>
          </cell>
          <cell r="AI480">
            <v>-8.3860460563873431</v>
          </cell>
          <cell r="AJ480">
            <v>-8.3142827841256519</v>
          </cell>
          <cell r="AK480">
            <v>-7.9688933432635354</v>
          </cell>
          <cell r="AL480">
            <v>-8.1662389862159888</v>
          </cell>
          <cell r="AM480">
            <v>-7.8296975290573458</v>
          </cell>
          <cell r="AN480">
            <v>-8.0116065699021419</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row>
        <row r="481">
          <cell r="B481">
            <v>2</v>
          </cell>
          <cell r="C481" t="str">
            <v>RAM-PDNP</v>
          </cell>
          <cell r="E481">
            <v>0</v>
          </cell>
          <cell r="F481">
            <v>0</v>
          </cell>
          <cell r="G481">
            <v>0</v>
          </cell>
          <cell r="H481">
            <v>0</v>
          </cell>
          <cell r="I481">
            <v>0</v>
          </cell>
          <cell r="J481">
            <v>0</v>
          </cell>
          <cell r="K481">
            <v>0</v>
          </cell>
          <cell r="L481">
            <v>-0.74072856519183816</v>
          </cell>
          <cell r="M481">
            <v>-0.50232897367268259</v>
          </cell>
          <cell r="N481">
            <v>-0.41795433341632854</v>
          </cell>
          <cell r="O481">
            <v>-2.0315318309192119</v>
          </cell>
          <cell r="P481">
            <v>-1.6256241654233694</v>
          </cell>
          <cell r="Q481">
            <v>-1.3877346394128975</v>
          </cell>
          <cell r="R481">
            <v>-1.1205712824333642</v>
          </cell>
          <cell r="S481">
            <v>-1.1334855213886508</v>
          </cell>
          <cell r="T481">
            <v>-1.0134193719886737</v>
          </cell>
          <cell r="U481">
            <v>-0.97768360723291037</v>
          </cell>
          <cell r="V481">
            <v>-0.8901347493666002</v>
          </cell>
          <cell r="W481">
            <v>-0.87060498526205732</v>
          </cell>
          <cell r="X481">
            <v>-1.3636699953689957</v>
          </cell>
          <cell r="Y481">
            <v>-1.1545886379046273</v>
          </cell>
          <cell r="Z481">
            <v>-1.0903368422141415</v>
          </cell>
          <cell r="AA481">
            <v>-1.5088248715881987</v>
          </cell>
          <cell r="AB481">
            <v>-1.4002410031391015</v>
          </cell>
          <cell r="AC481">
            <v>-1.2884206785828842</v>
          </cell>
          <cell r="AD481">
            <v>-1.0902438985687422</v>
          </cell>
          <cell r="AE481">
            <v>-1.1413354930387349</v>
          </cell>
          <cell r="AF481">
            <v>-1.0493776017163476</v>
          </cell>
          <cell r="AG481">
            <v>-1.0356522228508258</v>
          </cell>
          <cell r="AH481">
            <v>-0.96110920454287074</v>
          </cell>
          <cell r="AI481">
            <v>-0.95555859315661384</v>
          </cell>
          <cell r="AJ481">
            <v>-0.92137282887295191</v>
          </cell>
          <cell r="AK481">
            <v>-0.86225016637890395</v>
          </cell>
          <cell r="AL481">
            <v>-0.8633329787904015</v>
          </cell>
          <cell r="AM481">
            <v>-0.81092888756927273</v>
          </cell>
          <cell r="AN481">
            <v>-0.81457641573592277</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row>
        <row r="482">
          <cell r="B482">
            <v>3</v>
          </cell>
          <cell r="C482" t="str">
            <v>RAM-PUD</v>
          </cell>
          <cell r="E482">
            <v>0</v>
          </cell>
          <cell r="F482">
            <v>0</v>
          </cell>
          <cell r="G482">
            <v>0</v>
          </cell>
          <cell r="H482">
            <v>0</v>
          </cell>
          <cell r="I482">
            <v>0</v>
          </cell>
          <cell r="J482">
            <v>0</v>
          </cell>
          <cell r="K482">
            <v>0</v>
          </cell>
          <cell r="L482">
            <v>-3.9816387307793839</v>
          </cell>
          <cell r="M482">
            <v>-2.8526595981818077</v>
          </cell>
          <cell r="N482">
            <v>-2.4047635254695123</v>
          </cell>
          <cell r="O482">
            <v>-8.9466845021141221</v>
          </cell>
          <cell r="P482">
            <v>-7.1837723077674758</v>
          </cell>
          <cell r="Q482">
            <v>-5.9568171447215583</v>
          </cell>
          <cell r="R482">
            <v>-4.6684068696786341</v>
          </cell>
          <cell r="S482">
            <v>-4.6051704653286061</v>
          </cell>
          <cell r="T482">
            <v>-4.021102540449526</v>
          </cell>
          <cell r="U482">
            <v>-8.4646442482662749</v>
          </cell>
          <cell r="V482">
            <v>-7.0786089466733442</v>
          </cell>
          <cell r="W482">
            <v>-6.5528312643061604</v>
          </cell>
          <cell r="X482">
            <v>-9.1766445745015801</v>
          </cell>
          <cell r="Y482">
            <v>-7.9699505807344364</v>
          </cell>
          <cell r="Z482">
            <v>-7.5412355255225707</v>
          </cell>
          <cell r="AA482">
            <v>-10.262891727620477</v>
          </cell>
          <cell r="AB482">
            <v>-9.6310273442970686</v>
          </cell>
          <cell r="AC482">
            <v>-8.8868062345479171</v>
          </cell>
          <cell r="AD482">
            <v>-8.8980879436998102</v>
          </cell>
          <cell r="AE482">
            <v>-9.1897328473602915</v>
          </cell>
          <cell r="AF482">
            <v>-8.3465218255311289</v>
          </cell>
          <cell r="AG482">
            <v>-9.6714793233983212</v>
          </cell>
          <cell r="AH482">
            <v>-8.765663613325648</v>
          </cell>
          <cell r="AI482">
            <v>-8.5634596923779842</v>
          </cell>
          <cell r="AJ482">
            <v>-10.098432884621021</v>
          </cell>
          <cell r="AK482">
            <v>-9.1565863702041987</v>
          </cell>
          <cell r="AL482">
            <v>-8.9586638538853194</v>
          </cell>
          <cell r="AM482">
            <v>-8.2651876644901119</v>
          </cell>
          <cell r="AN482">
            <v>-8.1843420334088783</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row>
        <row r="483">
          <cell r="B483">
            <v>4</v>
          </cell>
          <cell r="C483" t="str">
            <v>GEOI-PDP</v>
          </cell>
          <cell r="E483">
            <v>-8</v>
          </cell>
          <cell r="F483">
            <v>-7.6</v>
          </cell>
          <cell r="G483">
            <v>-7.2</v>
          </cell>
          <cell r="H483">
            <v>-16.96743</v>
          </cell>
          <cell r="I483">
            <v>-16.467680000000001</v>
          </cell>
          <cell r="J483">
            <v>-15.797739999999999</v>
          </cell>
          <cell r="K483">
            <v>-15.243679999999999</v>
          </cell>
          <cell r="L483">
            <v>-14.770099999999999</v>
          </cell>
          <cell r="M483">
            <v>-14.355980000000001</v>
          </cell>
          <cell r="N483">
            <v>-13.9877</v>
          </cell>
          <cell r="O483">
            <v>-13.65432</v>
          </cell>
          <cell r="P483">
            <v>-13.352209999999999</v>
          </cell>
          <cell r="Q483">
            <v>-12.87148</v>
          </cell>
          <cell r="R483">
            <v>-12.56279</v>
          </cell>
          <cell r="S483">
            <v>-12.326930000000001</v>
          </cell>
          <cell r="T483">
            <v>-12.10633</v>
          </cell>
          <cell r="U483">
            <v>-11.84679</v>
          </cell>
          <cell r="V483">
            <v>-11.62344</v>
          </cell>
          <cell r="W483">
            <v>-11.36618</v>
          </cell>
          <cell r="X483">
            <v>-11.191509999999999</v>
          </cell>
          <cell r="Y483">
            <v>-11.02514</v>
          </cell>
          <cell r="Z483">
            <v>-10.83863</v>
          </cell>
          <cell r="AA483">
            <v>-10.686859999999999</v>
          </cell>
          <cell r="AB483">
            <v>-10.54129</v>
          </cell>
          <cell r="AC483">
            <v>-9.6876824999999993</v>
          </cell>
          <cell r="AD483">
            <v>-9.6876824999999993</v>
          </cell>
          <cell r="AE483">
            <v>-9.6876824999999993</v>
          </cell>
          <cell r="AF483">
            <v>-9.6876824999999993</v>
          </cell>
          <cell r="AG483">
            <v>-9.6876824999999993</v>
          </cell>
          <cell r="AH483">
            <v>-9.6876824999999993</v>
          </cell>
          <cell r="AI483">
            <v>-9.6876824999999993</v>
          </cell>
          <cell r="AJ483">
            <v>-9.6876824999999993</v>
          </cell>
          <cell r="AK483">
            <v>-9.6876824999999993</v>
          </cell>
          <cell r="AL483">
            <v>-9.6876824999999993</v>
          </cell>
          <cell r="AM483">
            <v>-9.6876824999999993</v>
          </cell>
          <cell r="AN483">
            <v>-9.6876824999999993</v>
          </cell>
          <cell r="AO483">
            <v>-8.4760275000000007</v>
          </cell>
          <cell r="AP483">
            <v>-8.4760275000000007</v>
          </cell>
          <cell r="AQ483">
            <v>-8.4760275000000007</v>
          </cell>
          <cell r="AR483">
            <v>-8.4760275000000007</v>
          </cell>
          <cell r="AS483">
            <v>-8.4760275000000007</v>
          </cell>
          <cell r="AT483">
            <v>-8.4760275000000007</v>
          </cell>
          <cell r="AU483">
            <v>-8.4760275000000007</v>
          </cell>
          <cell r="AV483">
            <v>-8.4760275000000007</v>
          </cell>
          <cell r="AW483">
            <v>-8.4760275000000007</v>
          </cell>
          <cell r="AX483">
            <v>-8.4760275000000007</v>
          </cell>
          <cell r="AY483">
            <v>-8.4760275000000007</v>
          </cell>
          <cell r="AZ483">
            <v>-8.4760275000000007</v>
          </cell>
          <cell r="BA483">
            <v>-7.4709008333333298</v>
          </cell>
          <cell r="BB483">
            <v>-7.4709008333333298</v>
          </cell>
          <cell r="BC483">
            <v>-7.4709008333333298</v>
          </cell>
          <cell r="BD483">
            <v>-7.4709008333333298</v>
          </cell>
          <cell r="BE483">
            <v>-7.4709008333333298</v>
          </cell>
          <cell r="BF483">
            <v>-7.4709008333333298</v>
          </cell>
          <cell r="BG483">
            <v>-7.4709008333333298</v>
          </cell>
          <cell r="BH483">
            <v>-7.4709008333333298</v>
          </cell>
          <cell r="BI483">
            <v>-7.4709008333333298</v>
          </cell>
          <cell r="BJ483">
            <v>-7.4709008333333298</v>
          </cell>
          <cell r="BK483">
            <v>-7.4709008333333298</v>
          </cell>
          <cell r="BL483">
            <v>-7.4709008333333298</v>
          </cell>
        </row>
        <row r="484">
          <cell r="B484">
            <v>5</v>
          </cell>
          <cell r="C484" t="str">
            <v>GEOI-PDNP</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-0.33701999999999999</v>
          </cell>
          <cell r="S484">
            <v>-0.65388999999999997</v>
          </cell>
          <cell r="T484">
            <v>-0.57008000000000003</v>
          </cell>
          <cell r="U484">
            <v>-0.51302000000000003</v>
          </cell>
          <cell r="V484">
            <v>-0.68181000000000003</v>
          </cell>
          <cell r="W484">
            <v>-0.64268000000000003</v>
          </cell>
          <cell r="X484">
            <v>-0.88790999999999998</v>
          </cell>
          <cell r="Y484">
            <v>-0.84919</v>
          </cell>
          <cell r="Z484">
            <v>-0.81455999999999995</v>
          </cell>
          <cell r="AA484">
            <v>-0.78320000000000001</v>
          </cell>
          <cell r="AB484">
            <v>-0.94923000000000002</v>
          </cell>
          <cell r="AC484">
            <v>-1.3212600000000001</v>
          </cell>
          <cell r="AD484">
            <v>-1.3212600000000001</v>
          </cell>
          <cell r="AE484">
            <v>-1.3212600000000001</v>
          </cell>
          <cell r="AF484">
            <v>-1.3212600000000001</v>
          </cell>
          <cell r="AG484">
            <v>-1.3212600000000001</v>
          </cell>
          <cell r="AH484">
            <v>-1.3212600000000001</v>
          </cell>
          <cell r="AI484">
            <v>-1.3212600000000001</v>
          </cell>
          <cell r="AJ484">
            <v>-1.3212600000000001</v>
          </cell>
          <cell r="AK484">
            <v>-1.3212600000000001</v>
          </cell>
          <cell r="AL484">
            <v>-1.3212600000000001</v>
          </cell>
          <cell r="AM484">
            <v>-1.3212600000000001</v>
          </cell>
          <cell r="AN484">
            <v>-1.3212600000000001</v>
          </cell>
          <cell r="AO484">
            <v>-1.29567583333333</v>
          </cell>
          <cell r="AP484">
            <v>-1.29567583333333</v>
          </cell>
          <cell r="AQ484">
            <v>-1.29567583333333</v>
          </cell>
          <cell r="AR484">
            <v>-1.29567583333333</v>
          </cell>
          <cell r="AS484">
            <v>-1.29567583333333</v>
          </cell>
          <cell r="AT484">
            <v>-1.29567583333333</v>
          </cell>
          <cell r="AU484">
            <v>-1.29567583333333</v>
          </cell>
          <cell r="AV484">
            <v>-1.29567583333333</v>
          </cell>
          <cell r="AW484">
            <v>-1.29567583333333</v>
          </cell>
          <cell r="AX484">
            <v>-1.29567583333333</v>
          </cell>
          <cell r="AY484">
            <v>-1.29567583333333</v>
          </cell>
          <cell r="AZ484">
            <v>-1.29567583333333</v>
          </cell>
          <cell r="BA484">
            <v>-1.3740441666666701</v>
          </cell>
          <cell r="BB484">
            <v>-1.3740441666666701</v>
          </cell>
          <cell r="BC484">
            <v>-1.3740441666666701</v>
          </cell>
          <cell r="BD484">
            <v>-1.3740441666666701</v>
          </cell>
          <cell r="BE484">
            <v>-1.3740441666666701</v>
          </cell>
          <cell r="BF484">
            <v>-1.3740441666666701</v>
          </cell>
          <cell r="BG484">
            <v>-1.3740441666666701</v>
          </cell>
          <cell r="BH484">
            <v>-1.3740441666666701</v>
          </cell>
          <cell r="BI484">
            <v>-1.3740441666666701</v>
          </cell>
          <cell r="BJ484">
            <v>-1.3740441666666701</v>
          </cell>
          <cell r="BK484">
            <v>-1.3740441666666701</v>
          </cell>
          <cell r="BL484">
            <v>-1.3740441666666701</v>
          </cell>
        </row>
        <row r="485">
          <cell r="B485">
            <v>6</v>
          </cell>
          <cell r="C485" t="str">
            <v>GEOI-PUD</v>
          </cell>
          <cell r="E485">
            <v>-0.6</v>
          </cell>
          <cell r="F485">
            <v>-0.5</v>
          </cell>
          <cell r="G485">
            <v>-0.4</v>
          </cell>
          <cell r="H485">
            <v>0</v>
          </cell>
          <cell r="I485">
            <v>0</v>
          </cell>
          <cell r="J485">
            <v>0</v>
          </cell>
          <cell r="K485">
            <v>0</v>
          </cell>
          <cell r="L485">
            <v>0</v>
          </cell>
          <cell r="M485">
            <v>-0.64309000000000005</v>
          </cell>
          <cell r="N485">
            <v>-0.61136999999999997</v>
          </cell>
          <cell r="O485">
            <v>-0.58289999999999997</v>
          </cell>
          <cell r="P485">
            <v>-0.55718999999999996</v>
          </cell>
          <cell r="Q485">
            <v>-4.9090499999999997</v>
          </cell>
          <cell r="R485">
            <v>-3.5926200000000001</v>
          </cell>
          <cell r="S485">
            <v>-2.8738000000000001</v>
          </cell>
          <cell r="T485">
            <v>-9.5011100000000006</v>
          </cell>
          <cell r="U485">
            <v>-6.8642399999999997</v>
          </cell>
          <cell r="V485">
            <v>-5.4623499999999998</v>
          </cell>
          <cell r="W485">
            <v>-4.57552</v>
          </cell>
          <cell r="X485">
            <v>-8.1839600000000008</v>
          </cell>
          <cell r="Y485">
            <v>-6.3421099999999999</v>
          </cell>
          <cell r="Z485">
            <v>-5.2909800000000002</v>
          </cell>
          <cell r="AA485">
            <v>-4.5862499999999997</v>
          </cell>
          <cell r="AB485">
            <v>-4.0711000000000004</v>
          </cell>
          <cell r="AC485">
            <v>-3.0803025000000002</v>
          </cell>
          <cell r="AD485">
            <v>-3.0803025000000002</v>
          </cell>
          <cell r="AE485">
            <v>-3.0803025000000002</v>
          </cell>
          <cell r="AF485">
            <v>-3.0803025000000002</v>
          </cell>
          <cell r="AG485">
            <v>-3.0803025000000002</v>
          </cell>
          <cell r="AH485">
            <v>-3.0803025000000002</v>
          </cell>
          <cell r="AI485">
            <v>-3.0803025000000002</v>
          </cell>
          <cell r="AJ485">
            <v>-3.0803025000000002</v>
          </cell>
          <cell r="AK485">
            <v>-3.0803025000000002</v>
          </cell>
          <cell r="AL485">
            <v>-3.0803025000000002</v>
          </cell>
          <cell r="AM485">
            <v>-3.0803025000000002</v>
          </cell>
          <cell r="AN485">
            <v>-3.0803025000000002</v>
          </cell>
          <cell r="AO485">
            <v>-2.0340241666666699</v>
          </cell>
          <cell r="AP485">
            <v>-2.0340241666666699</v>
          </cell>
          <cell r="AQ485">
            <v>-2.0340241666666699</v>
          </cell>
          <cell r="AR485">
            <v>-2.0340241666666699</v>
          </cell>
          <cell r="AS485">
            <v>-2.0340241666666699</v>
          </cell>
          <cell r="AT485">
            <v>-2.0340241666666699</v>
          </cell>
          <cell r="AU485">
            <v>-2.0340241666666699</v>
          </cell>
          <cell r="AV485">
            <v>-2.0340241666666699</v>
          </cell>
          <cell r="AW485">
            <v>-2.0340241666666699</v>
          </cell>
          <cell r="AX485">
            <v>-2.0340241666666699</v>
          </cell>
          <cell r="AY485">
            <v>-2.0340241666666699</v>
          </cell>
          <cell r="AZ485">
            <v>-2.0340241666666699</v>
          </cell>
          <cell r="BA485">
            <v>-1.4259791666666699</v>
          </cell>
          <cell r="BB485">
            <v>-1.4259791666666699</v>
          </cell>
          <cell r="BC485">
            <v>-1.4259791666666699</v>
          </cell>
          <cell r="BD485">
            <v>-1.4259791666666699</v>
          </cell>
          <cell r="BE485">
            <v>-1.4259791666666699</v>
          </cell>
          <cell r="BF485">
            <v>-1.4259791666666699</v>
          </cell>
          <cell r="BG485">
            <v>-1.4259791666666699</v>
          </cell>
          <cell r="BH485">
            <v>-1.4259791666666699</v>
          </cell>
          <cell r="BI485">
            <v>-1.4259791666666699</v>
          </cell>
          <cell r="BJ485">
            <v>-1.4259791666666699</v>
          </cell>
          <cell r="BK485">
            <v>-1.4259791666666699</v>
          </cell>
          <cell r="BL485">
            <v>-1.4259791666666699</v>
          </cell>
        </row>
        <row r="486">
          <cell r="B486">
            <v>7</v>
          </cell>
          <cell r="C486" t="str">
            <v>CH4-PDP</v>
          </cell>
          <cell r="E486">
            <v>-2.7</v>
          </cell>
          <cell r="F486">
            <v>-4.0999999999999996</v>
          </cell>
          <cell r="G486">
            <v>-4.2</v>
          </cell>
          <cell r="H486">
            <v>-3.9</v>
          </cell>
          <cell r="I486">
            <v>-3.6</v>
          </cell>
          <cell r="J486">
            <v>-3.4</v>
          </cell>
          <cell r="K486">
            <v>-3.1</v>
          </cell>
          <cell r="L486">
            <v>-2.9</v>
          </cell>
          <cell r="M486">
            <v>-2.8</v>
          </cell>
          <cell r="N486">
            <v>-2.7</v>
          </cell>
          <cell r="O486">
            <v>-2.6</v>
          </cell>
          <cell r="P486">
            <v>-2.5</v>
          </cell>
          <cell r="Q486">
            <v>-2.5</v>
          </cell>
          <cell r="R486">
            <v>-2.4</v>
          </cell>
          <cell r="S486">
            <v>-2.2999999999999998</v>
          </cell>
          <cell r="T486">
            <v>-2.2999999999999998</v>
          </cell>
          <cell r="U486">
            <v>-2.2000000000000002</v>
          </cell>
          <cell r="V486">
            <v>-2.1</v>
          </cell>
          <cell r="W486">
            <v>-2.1</v>
          </cell>
          <cell r="X486">
            <v>-2</v>
          </cell>
          <cell r="Y486">
            <v>-1.9</v>
          </cell>
          <cell r="Z486">
            <v>-1.9</v>
          </cell>
          <cell r="AA486">
            <v>-1.8</v>
          </cell>
          <cell r="AB486">
            <v>-1.8</v>
          </cell>
          <cell r="AC486">
            <v>-1.7</v>
          </cell>
          <cell r="AD486">
            <v>-1.7</v>
          </cell>
          <cell r="AE486">
            <v>-1.6</v>
          </cell>
          <cell r="AF486">
            <v>-1.6</v>
          </cell>
          <cell r="AG486">
            <v>-1.6</v>
          </cell>
          <cell r="AH486">
            <v>-1.5</v>
          </cell>
          <cell r="AI486">
            <v>-1.5</v>
          </cell>
          <cell r="AJ486">
            <v>-1.5</v>
          </cell>
          <cell r="AK486">
            <v>-1.5</v>
          </cell>
          <cell r="AL486">
            <v>-1.5</v>
          </cell>
          <cell r="AM486">
            <v>-1.4</v>
          </cell>
          <cell r="AN486">
            <v>-1.4</v>
          </cell>
          <cell r="AO486">
            <v>-1.4</v>
          </cell>
          <cell r="AP486">
            <v>-1.4</v>
          </cell>
          <cell r="AQ486">
            <v>-1.4</v>
          </cell>
          <cell r="AR486">
            <v>-1.4</v>
          </cell>
          <cell r="AS486">
            <v>-1.4</v>
          </cell>
          <cell r="AT486">
            <v>-1.4</v>
          </cell>
          <cell r="AU486">
            <v>-1.3</v>
          </cell>
          <cell r="AV486">
            <v>-1.3</v>
          </cell>
          <cell r="AW486">
            <v>-1.3</v>
          </cell>
          <cell r="AX486">
            <v>-1.3</v>
          </cell>
          <cell r="AY486">
            <v>-1.3</v>
          </cell>
          <cell r="AZ486">
            <v>-1.3</v>
          </cell>
          <cell r="BA486">
            <v>-1.3</v>
          </cell>
          <cell r="BB486">
            <v>-1.3</v>
          </cell>
          <cell r="BC486">
            <v>-1.2</v>
          </cell>
          <cell r="BD486">
            <v>-1.2</v>
          </cell>
          <cell r="BE486">
            <v>-1.2</v>
          </cell>
          <cell r="BF486">
            <v>-1.2</v>
          </cell>
          <cell r="BG486">
            <v>-1.2</v>
          </cell>
          <cell r="BH486">
            <v>-1.2</v>
          </cell>
          <cell r="BI486">
            <v>-1.2</v>
          </cell>
          <cell r="BJ486">
            <v>-1.2</v>
          </cell>
          <cell r="BK486">
            <v>-1.2</v>
          </cell>
          <cell r="BL486">
            <v>-1.2</v>
          </cell>
        </row>
        <row r="487">
          <cell r="B487">
            <v>8</v>
          </cell>
          <cell r="C487" t="str">
            <v>CH4-PDNP</v>
          </cell>
          <cell r="E487">
            <v>0</v>
          </cell>
          <cell r="F487">
            <v>0</v>
          </cell>
          <cell r="G487">
            <v>0</v>
          </cell>
          <cell r="H487">
            <v>-0.8</v>
          </cell>
          <cell r="I487">
            <v>-1.8</v>
          </cell>
          <cell r="J487">
            <v>-2</v>
          </cell>
          <cell r="K487">
            <v>-1.8</v>
          </cell>
          <cell r="L487">
            <v>-1.6</v>
          </cell>
          <cell r="M487">
            <v>-1.3</v>
          </cell>
          <cell r="N487">
            <v>-1.1000000000000001</v>
          </cell>
          <cell r="O487">
            <v>-1</v>
          </cell>
          <cell r="P487">
            <v>-0.9</v>
          </cell>
          <cell r="Q487">
            <v>-0.8</v>
          </cell>
          <cell r="R487">
            <v>-0.8</v>
          </cell>
          <cell r="S487">
            <v>-0.7</v>
          </cell>
          <cell r="T487">
            <v>-0.7</v>
          </cell>
          <cell r="U487">
            <v>-0.7</v>
          </cell>
          <cell r="V487">
            <v>-0.7</v>
          </cell>
          <cell r="W487">
            <v>-0.6</v>
          </cell>
          <cell r="X487">
            <v>-0.6</v>
          </cell>
          <cell r="Y487">
            <v>-0.6</v>
          </cell>
          <cell r="Z487">
            <v>-0.6</v>
          </cell>
          <cell r="AA487">
            <v>-0.5</v>
          </cell>
          <cell r="AB487">
            <v>-0.5</v>
          </cell>
          <cell r="AC487">
            <v>-0.5</v>
          </cell>
          <cell r="AD487">
            <v>-0.5</v>
          </cell>
          <cell r="AE487">
            <v>-0.5</v>
          </cell>
          <cell r="AF487">
            <v>-0.5</v>
          </cell>
          <cell r="AG487">
            <v>-0.4</v>
          </cell>
          <cell r="AH487">
            <v>-0.4</v>
          </cell>
          <cell r="AI487">
            <v>-0.4</v>
          </cell>
          <cell r="AJ487">
            <v>-0.4</v>
          </cell>
          <cell r="AK487">
            <v>-0.4</v>
          </cell>
          <cell r="AL487">
            <v>-0.4</v>
          </cell>
          <cell r="AM487">
            <v>-0.4</v>
          </cell>
          <cell r="AN487">
            <v>-0.3</v>
          </cell>
          <cell r="AO487">
            <v>-0.3</v>
          </cell>
          <cell r="AP487">
            <v>-0.3</v>
          </cell>
          <cell r="AQ487">
            <v>-0.3</v>
          </cell>
          <cell r="AR487">
            <v>-0.3</v>
          </cell>
          <cell r="AS487">
            <v>-0.3</v>
          </cell>
          <cell r="AT487">
            <v>-0.3</v>
          </cell>
          <cell r="AU487">
            <v>-0.3</v>
          </cell>
          <cell r="AV487">
            <v>-0.3</v>
          </cell>
          <cell r="AW487">
            <v>-0.3</v>
          </cell>
          <cell r="AX487">
            <v>-0.3</v>
          </cell>
          <cell r="AY487">
            <v>-0.3</v>
          </cell>
          <cell r="AZ487">
            <v>-0.3</v>
          </cell>
          <cell r="BA487">
            <v>-0.3</v>
          </cell>
          <cell r="BB487">
            <v>-0.3</v>
          </cell>
          <cell r="BC487">
            <v>-0.3</v>
          </cell>
          <cell r="BD487">
            <v>-0.3</v>
          </cell>
          <cell r="BE487">
            <v>-0.3</v>
          </cell>
          <cell r="BF487">
            <v>-0.3</v>
          </cell>
          <cell r="BG487">
            <v>-0.3</v>
          </cell>
          <cell r="BH487">
            <v>-0.3</v>
          </cell>
          <cell r="BI487">
            <v>-0.3</v>
          </cell>
          <cell r="BJ487">
            <v>-0.3</v>
          </cell>
          <cell r="BK487">
            <v>-0.3</v>
          </cell>
          <cell r="BL487">
            <v>-0.3</v>
          </cell>
        </row>
        <row r="488">
          <cell r="B488">
            <v>9</v>
          </cell>
          <cell r="C488" t="str">
            <v>Utica_BOG</v>
          </cell>
          <cell r="E488">
            <v>0</v>
          </cell>
          <cell r="F488">
            <v>0</v>
          </cell>
          <cell r="G488">
            <v>0</v>
          </cell>
          <cell r="H488">
            <v>0</v>
          </cell>
          <cell r="I488">
            <v>0</v>
          </cell>
          <cell r="J488">
            <v>0</v>
          </cell>
          <cell r="K488">
            <v>0</v>
          </cell>
          <cell r="L488">
            <v>0</v>
          </cell>
          <cell r="M488">
            <v>0</v>
          </cell>
          <cell r="N488">
            <v>49.400871664619444</v>
          </cell>
          <cell r="O488">
            <v>49.400871664619444</v>
          </cell>
          <cell r="P488">
            <v>0</v>
          </cell>
          <cell r="Q488">
            <v>49.400871664619444</v>
          </cell>
          <cell r="R488">
            <v>48.969100194587703</v>
          </cell>
          <cell r="S488">
            <v>48.615050669288635</v>
          </cell>
          <cell r="T488">
            <v>48.7459100270462</v>
          </cell>
          <cell r="U488">
            <v>48.406012670326234</v>
          </cell>
          <cell r="V488">
            <v>48.120250783271786</v>
          </cell>
          <cell r="W488">
            <v>47.872210552406308</v>
          </cell>
          <cell r="X488">
            <v>47.6522510112381</v>
          </cell>
          <cell r="Y488">
            <v>47.454155496559139</v>
          </cell>
          <cell r="Z488">
            <v>47.273646066703797</v>
          </cell>
          <cell r="AA488">
            <v>47.107634834709167</v>
          </cell>
          <cell r="AB488">
            <v>46.95380991458893</v>
          </cell>
          <cell r="AC488">
            <v>46.810389700126649</v>
          </cell>
          <cell r="AD488">
            <v>46.675968771476747</v>
          </cell>
          <cell r="AE488">
            <v>46.549416766319275</v>
          </cell>
          <cell r="AF488">
            <v>46.429809621696471</v>
          </cell>
          <cell r="AG488">
            <v>46.316381310234071</v>
          </cell>
          <cell r="AH488">
            <v>46.208489137725827</v>
          </cell>
          <cell r="AI488">
            <v>46.105588106498715</v>
          </cell>
          <cell r="AJ488">
            <v>46.007211882247923</v>
          </cell>
          <cell r="AK488">
            <v>45.912958001518248</v>
          </cell>
          <cell r="AL488">
            <v>45.822476592330929</v>
          </cell>
          <cell r="AM488">
            <v>45.735461476287838</v>
          </cell>
          <cell r="AN488">
            <v>45.651643042793275</v>
          </cell>
          <cell r="AO488">
            <v>45.570782634239194</v>
          </cell>
          <cell r="AP488">
            <v>45.492667882537845</v>
          </cell>
          <cell r="AQ488">
            <v>45.41710891616821</v>
          </cell>
          <cell r="AR488">
            <v>45.343935325813291</v>
          </cell>
          <cell r="AS488">
            <v>45.272993490638733</v>
          </cell>
          <cell r="AT488">
            <v>45.204144433097838</v>
          </cell>
          <cell r="AU488">
            <v>45.137262034378054</v>
          </cell>
          <cell r="AV488">
            <v>45.072231442604064</v>
          </cell>
          <cell r="AW488">
            <v>45.008947754631045</v>
          </cell>
          <cell r="AX488">
            <v>44.947314884376524</v>
          </cell>
          <cell r="AY488">
            <v>93.856344818496709</v>
          </cell>
          <cell r="AZ488">
            <v>44.474606247634888</v>
          </cell>
          <cell r="BA488">
            <v>44.470561286582949</v>
          </cell>
          <cell r="BB488">
            <v>44.453452809219357</v>
          </cell>
          <cell r="BC488">
            <v>44.428431559333802</v>
          </cell>
          <cell r="BD488">
            <v>44.398393702526093</v>
          </cell>
          <cell r="BE488">
            <v>44.365087777919769</v>
          </cell>
          <cell r="BF488">
            <v>44.329627238101956</v>
          </cell>
          <cell r="BG488">
            <v>44.292750791854857</v>
          </cell>
          <cell r="BH488">
            <v>44.254964552860258</v>
          </cell>
          <cell r="BI488">
            <v>44.216624116725924</v>
          </cell>
          <cell r="BJ488">
            <v>44.177984435214995</v>
          </cell>
          <cell r="BK488">
            <v>44.139231148529049</v>
          </cell>
          <cell r="BL488">
            <v>44.100501089019772</v>
          </cell>
        </row>
        <row r="489">
          <cell r="B489">
            <v>10</v>
          </cell>
          <cell r="C489" t="str">
            <v>Utica_BONCL</v>
          </cell>
          <cell r="E489">
            <v>0</v>
          </cell>
          <cell r="F489">
            <v>0</v>
          </cell>
          <cell r="G489">
            <v>0</v>
          </cell>
          <cell r="H489">
            <v>0</v>
          </cell>
          <cell r="I489">
            <v>0</v>
          </cell>
          <cell r="J489">
            <v>0</v>
          </cell>
          <cell r="K489">
            <v>49.703944496917721</v>
          </cell>
          <cell r="L489">
            <v>49.703944496917721</v>
          </cell>
          <cell r="M489">
            <v>0</v>
          </cell>
          <cell r="N489">
            <v>49.703944496917721</v>
          </cell>
          <cell r="O489">
            <v>49.269524122161862</v>
          </cell>
          <cell r="P489">
            <v>48.913302513885498</v>
          </cell>
          <cell r="Q489">
            <v>49.044964689788813</v>
          </cell>
          <cell r="R489">
            <v>48.702982073211665</v>
          </cell>
          <cell r="S489">
            <v>48.415467045745849</v>
          </cell>
          <cell r="T489">
            <v>48.165905095672606</v>
          </cell>
          <cell r="U489">
            <v>47.944596109466552</v>
          </cell>
          <cell r="V489">
            <v>47.745285284881589</v>
          </cell>
          <cell r="W489">
            <v>47.563668435211177</v>
          </cell>
          <cell r="X489">
            <v>47.396638729400635</v>
          </cell>
          <cell r="Y489">
            <v>47.241870098114013</v>
          </cell>
          <cell r="Z489">
            <v>47.097570005035401</v>
          </cell>
          <cell r="AA489">
            <v>46.96232440811157</v>
          </cell>
          <cell r="AB489">
            <v>46.834996010284421</v>
          </cell>
          <cell r="AC489">
            <v>46.714655079498286</v>
          </cell>
          <cell r="AD489">
            <v>46.600530888824458</v>
          </cell>
          <cell r="AE489">
            <v>46.491976801147459</v>
          </cell>
          <cell r="AF489">
            <v>46.388444475250239</v>
          </cell>
          <cell r="AG489">
            <v>46.289464715881344</v>
          </cell>
          <cell r="AH489">
            <v>46.194632590484616</v>
          </cell>
          <cell r="AI489">
            <v>46.10359608062744</v>
          </cell>
          <cell r="AJ489">
            <v>46.0160471295166</v>
          </cell>
          <cell r="AK489">
            <v>45.931714472503657</v>
          </cell>
          <cell r="AL489">
            <v>45.850357987823486</v>
          </cell>
          <cell r="AM489">
            <v>45.771764004516598</v>
          </cell>
          <cell r="AN489">
            <v>45.695741486206053</v>
          </cell>
          <cell r="AO489">
            <v>45.622118978118891</v>
          </cell>
          <cell r="AP489">
            <v>45.55074191696167</v>
          </cell>
          <cell r="AQ489">
            <v>45.481470472564695</v>
          </cell>
          <cell r="AR489">
            <v>45.414177752380368</v>
          </cell>
          <cell r="AS489">
            <v>45.348748199920649</v>
          </cell>
          <cell r="AT489">
            <v>45.285076268463129</v>
          </cell>
          <cell r="AU489">
            <v>45.223065282440182</v>
          </cell>
          <cell r="AV489">
            <v>94.432150614929199</v>
          </cell>
          <cell r="AW489">
            <v>44.747456592712396</v>
          </cell>
          <cell r="AX489">
            <v>44.743386815948483</v>
          </cell>
          <cell r="AY489">
            <v>44.726173378601075</v>
          </cell>
          <cell r="AZ489">
            <v>44.700998624114987</v>
          </cell>
          <cell r="BA489">
            <v>44.670776485977171</v>
          </cell>
          <cell r="BB489">
            <v>44.637266230545038</v>
          </cell>
          <cell r="BC489">
            <v>44.601588141403198</v>
          </cell>
          <cell r="BD489">
            <v>44.56448545928955</v>
          </cell>
          <cell r="BE489">
            <v>44.526467402877806</v>
          </cell>
          <cell r="BF489">
            <v>44.487891749343866</v>
          </cell>
          <cell r="BG489">
            <v>44.44901501457214</v>
          </cell>
          <cell r="BH489">
            <v>44.410023977661126</v>
          </cell>
          <cell r="BI489">
            <v>44.371056310424805</v>
          </cell>
          <cell r="BJ489">
            <v>44.332214275131221</v>
          </cell>
          <cell r="BK489">
            <v>44.293574349517819</v>
          </cell>
          <cell r="BL489">
            <v>44.255193692474364</v>
          </cell>
        </row>
        <row r="490">
          <cell r="B490">
            <v>11</v>
          </cell>
          <cell r="C490" t="str">
            <v>Utica_BOR</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44.188018949089049</v>
          </cell>
          <cell r="AD490">
            <v>44.188018949089049</v>
          </cell>
          <cell r="AE490">
            <v>44.188018949089049</v>
          </cell>
          <cell r="AF490">
            <v>44.188018949089049</v>
          </cell>
          <cell r="AG490">
            <v>43.801808640312196</v>
          </cell>
          <cell r="AH490">
            <v>43.485118942222591</v>
          </cell>
          <cell r="AI490">
            <v>43.215959519096373</v>
          </cell>
          <cell r="AJ490">
            <v>42.981449242607113</v>
          </cell>
          <cell r="AK490">
            <v>42.773371645591737</v>
          </cell>
          <cell r="AL490">
            <v>42.586154131736755</v>
          </cell>
          <cell r="AM490">
            <v>42.415837724693297</v>
          </cell>
          <cell r="AN490">
            <v>42.259505623558042</v>
          </cell>
          <cell r="AO490">
            <v>42.114944921333311</v>
          </cell>
          <cell r="AP490">
            <v>41.980435744880673</v>
          </cell>
          <cell r="AQ490">
            <v>41.854614055732725</v>
          </cell>
          <cell r="AR490">
            <v>41.736379279243465</v>
          </cell>
          <cell r="AS490">
            <v>41.624830132209773</v>
          </cell>
          <cell r="AT490">
            <v>41.519218993629451</v>
          </cell>
          <cell r="AU490">
            <v>85.606937549560541</v>
          </cell>
          <cell r="AV490">
            <v>85.511416368988037</v>
          </cell>
          <cell r="AW490">
            <v>85.420219882804872</v>
          </cell>
          <cell r="AX490">
            <v>85.332956332489005</v>
          </cell>
          <cell r="AY490">
            <v>84.863075297882077</v>
          </cell>
          <cell r="AZ490">
            <v>84.466010463203432</v>
          </cell>
          <cell r="BA490">
            <v>84.119510186897273</v>
          </cell>
          <cell r="BB490">
            <v>83.810462346771246</v>
          </cell>
          <cell r="BC490">
            <v>83.530445244186396</v>
          </cell>
          <cell r="BD490">
            <v>83.27370312068939</v>
          </cell>
          <cell r="BE490">
            <v>83.036112803627006</v>
          </cell>
          <cell r="BF490">
            <v>82.814609725433343</v>
          </cell>
          <cell r="BG490">
            <v>82.606847517471309</v>
          </cell>
          <cell r="BH490">
            <v>82.410985325706477</v>
          </cell>
          <cell r="BI490">
            <v>82.225549104263308</v>
          </cell>
          <cell r="BJ490">
            <v>82.049337948669432</v>
          </cell>
          <cell r="BK490">
            <v>81.88135881667327</v>
          </cell>
          <cell r="BL490">
            <v>81.720779931243896</v>
          </cell>
        </row>
        <row r="491">
          <cell r="B491">
            <v>12</v>
          </cell>
          <cell r="C491" t="str">
            <v>Utica_BOR</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44.188018949089049</v>
          </cell>
          <cell r="AD491">
            <v>44.188018949089049</v>
          </cell>
          <cell r="AE491">
            <v>44.188018949089049</v>
          </cell>
          <cell r="AF491">
            <v>44.188018949089049</v>
          </cell>
          <cell r="AG491">
            <v>43.801808640312196</v>
          </cell>
          <cell r="AH491">
            <v>43.485118942222591</v>
          </cell>
          <cell r="AI491">
            <v>43.215959519096373</v>
          </cell>
          <cell r="AJ491">
            <v>42.981449242607113</v>
          </cell>
          <cell r="AK491">
            <v>42.773371645591737</v>
          </cell>
          <cell r="AL491">
            <v>42.586154131736755</v>
          </cell>
          <cell r="AM491">
            <v>42.415837724693297</v>
          </cell>
          <cell r="AN491">
            <v>42.259505623558042</v>
          </cell>
          <cell r="AO491">
            <v>42.114944921333311</v>
          </cell>
          <cell r="AP491">
            <v>41.980435744880673</v>
          </cell>
          <cell r="AQ491">
            <v>41.854614055732725</v>
          </cell>
          <cell r="AR491">
            <v>41.736379279243465</v>
          </cell>
          <cell r="AS491">
            <v>41.624830132209773</v>
          </cell>
          <cell r="AT491">
            <v>41.519218993629451</v>
          </cell>
          <cell r="AU491">
            <v>85.606937549560541</v>
          </cell>
          <cell r="AV491">
            <v>85.511416368988037</v>
          </cell>
          <cell r="AW491">
            <v>85.420219882804872</v>
          </cell>
          <cell r="AX491">
            <v>85.332956332489005</v>
          </cell>
          <cell r="AY491">
            <v>84.863075297882077</v>
          </cell>
          <cell r="AZ491">
            <v>84.466010463203432</v>
          </cell>
          <cell r="BA491">
            <v>84.119510186897273</v>
          </cell>
          <cell r="BB491">
            <v>83.810462346771246</v>
          </cell>
          <cell r="BC491">
            <v>83.530445244186396</v>
          </cell>
          <cell r="BD491">
            <v>83.27370312068939</v>
          </cell>
          <cell r="BE491">
            <v>83.036112803627006</v>
          </cell>
          <cell r="BF491">
            <v>82.814609725433343</v>
          </cell>
          <cell r="BG491">
            <v>82.606847517471309</v>
          </cell>
          <cell r="BH491">
            <v>82.410985325706477</v>
          </cell>
          <cell r="BI491">
            <v>82.225549104263308</v>
          </cell>
          <cell r="BJ491">
            <v>82.049337948669432</v>
          </cell>
          <cell r="BK491">
            <v>81.88135881667327</v>
          </cell>
          <cell r="BL491">
            <v>81.720779931243896</v>
          </cell>
        </row>
        <row r="492">
          <cell r="B492">
            <v>13</v>
          </cell>
          <cell r="C492" t="str">
            <v>Utica_TG</v>
          </cell>
          <cell r="E492">
            <v>0</v>
          </cell>
          <cell r="F492">
            <v>0</v>
          </cell>
          <cell r="G492">
            <v>0</v>
          </cell>
          <cell r="H492">
            <v>0</v>
          </cell>
          <cell r="I492">
            <v>0</v>
          </cell>
          <cell r="J492">
            <v>0</v>
          </cell>
          <cell r="K492">
            <v>0</v>
          </cell>
          <cell r="L492">
            <v>0</v>
          </cell>
          <cell r="M492">
            <v>0</v>
          </cell>
          <cell r="N492">
            <v>0</v>
          </cell>
          <cell r="O492">
            <v>0</v>
          </cell>
          <cell r="P492">
            <v>816.13569869995115</v>
          </cell>
          <cell r="Q492">
            <v>0</v>
          </cell>
          <cell r="R492">
            <v>0</v>
          </cell>
          <cell r="S492">
            <v>0</v>
          </cell>
          <cell r="T492">
            <v>807.70833127807612</v>
          </cell>
          <cell r="U492">
            <v>809.53664459838865</v>
          </cell>
          <cell r="V492">
            <v>810.69022964721682</v>
          </cell>
          <cell r="W492">
            <v>811.48779576049799</v>
          </cell>
          <cell r="X492">
            <v>803.64635317260741</v>
          </cell>
          <cell r="Y492">
            <v>797.49681882690425</v>
          </cell>
          <cell r="Z492">
            <v>792.40763957397462</v>
          </cell>
          <cell r="AA492">
            <v>788.049396829834</v>
          </cell>
          <cell r="AB492">
            <v>784.22775499877923</v>
          </cell>
          <cell r="AC492">
            <v>780.81806607299802</v>
          </cell>
          <cell r="AD492">
            <v>777.73537536987305</v>
          </cell>
          <cell r="AE492">
            <v>774.91905033569333</v>
          </cell>
          <cell r="AF492">
            <v>772.32422179565424</v>
          </cell>
          <cell r="AG492">
            <v>769.91670359741204</v>
          </cell>
          <cell r="AH492">
            <v>767.66981631225588</v>
          </cell>
          <cell r="AI492">
            <v>765.56231741577142</v>
          </cell>
          <cell r="AJ492">
            <v>763.57700072143552</v>
          </cell>
          <cell r="AK492">
            <v>761.69972573364259</v>
          </cell>
          <cell r="AL492">
            <v>759.91872066772453</v>
          </cell>
          <cell r="AM492">
            <v>758.22407665649416</v>
          </cell>
          <cell r="AN492">
            <v>756.60736898071286</v>
          </cell>
          <cell r="AO492">
            <v>1571.1970716918945</v>
          </cell>
          <cell r="AP492">
            <v>1569.7155419970702</v>
          </cell>
          <cell r="AQ492">
            <v>1568.2930410913086</v>
          </cell>
          <cell r="AR492">
            <v>1566.9248046264647</v>
          </cell>
          <cell r="AS492">
            <v>1557.1792662841797</v>
          </cell>
          <cell r="AT492">
            <v>1549.3083857763672</v>
          </cell>
          <cell r="AU492">
            <v>1542.6341217993163</v>
          </cell>
          <cell r="AV492">
            <v>1536.797491525879</v>
          </cell>
          <cell r="AW492">
            <v>1531.5841914794921</v>
          </cell>
          <cell r="AX492">
            <v>1526.8554159399414</v>
          </cell>
          <cell r="AY492">
            <v>1522.5157624316405</v>
          </cell>
          <cell r="AZ492">
            <v>1518.4966284252928</v>
          </cell>
          <cell r="BA492">
            <v>3130.1635555029297</v>
          </cell>
          <cell r="BB492">
            <v>1498.0292389404297</v>
          </cell>
          <cell r="BC492">
            <v>1497.0162577661133</v>
          </cell>
          <cell r="BD492">
            <v>1495.4659568774414</v>
          </cell>
          <cell r="BE492">
            <v>1493.6469799658203</v>
          </cell>
          <cell r="BF492">
            <v>1491.6931663061523</v>
          </cell>
          <cell r="BG492">
            <v>1489.67693375</v>
          </cell>
          <cell r="BH492">
            <v>1487.6396817871093</v>
          </cell>
          <cell r="BI492">
            <v>1485.6059260852051</v>
          </cell>
          <cell r="BJ492">
            <v>1483.5904687854004</v>
          </cell>
          <cell r="BK492">
            <v>1481.6022826916503</v>
          </cell>
          <cell r="BL492">
            <v>1479.6467241296386</v>
          </cell>
        </row>
        <row r="493">
          <cell r="B493">
            <v>14</v>
          </cell>
          <cell r="C493" t="str">
            <v>Woodbine_EN</v>
          </cell>
          <cell r="E493">
            <v>0</v>
          </cell>
          <cell r="F493">
            <v>0</v>
          </cell>
          <cell r="G493">
            <v>0</v>
          </cell>
          <cell r="H493">
            <v>0</v>
          </cell>
          <cell r="I493">
            <v>107.01576654052734</v>
          </cell>
          <cell r="J493">
            <v>107.01576654052734</v>
          </cell>
          <cell r="K493">
            <v>107.01576654052734</v>
          </cell>
          <cell r="L493">
            <v>106.35991131591797</v>
          </cell>
          <cell r="M493">
            <v>212.8025859375</v>
          </cell>
          <cell r="N493">
            <v>212.29253587646483</v>
          </cell>
          <cell r="O493">
            <v>211.83221865234373</v>
          </cell>
          <cell r="P493">
            <v>210.75635346679687</v>
          </cell>
          <cell r="Q493">
            <v>209.79662775878904</v>
          </cell>
          <cell r="R493">
            <v>208.92806748046874</v>
          </cell>
          <cell r="S493">
            <v>208.13328350830076</v>
          </cell>
          <cell r="T493">
            <v>207.39961483154295</v>
          </cell>
          <cell r="U493">
            <v>206.71751931152343</v>
          </cell>
          <cell r="V493">
            <v>99.063838952636715</v>
          </cell>
          <cell r="W493">
            <v>98.464251434326172</v>
          </cell>
          <cell r="X493">
            <v>97.898264465332034</v>
          </cell>
          <cell r="Y493">
            <v>98.017858337402345</v>
          </cell>
          <cell r="Z493">
            <v>98.081194079589835</v>
          </cell>
          <cell r="AA493">
            <v>98.105284863281241</v>
          </cell>
          <cell r="AB493">
            <v>98.101138623046864</v>
          </cell>
          <cell r="AC493">
            <v>98.076207897949217</v>
          </cell>
          <cell r="AD493">
            <v>98.035718170166007</v>
          </cell>
          <cell r="AE493">
            <v>97.983436907958975</v>
          </cell>
          <cell r="AF493">
            <v>97.922142407226559</v>
          </cell>
          <cell r="AG493">
            <v>97.853922326660154</v>
          </cell>
          <cell r="AH493">
            <v>97.780370123291007</v>
          </cell>
          <cell r="AI493">
            <v>311.73425103149418</v>
          </cell>
          <cell r="AJ493">
            <v>311.65346260986331</v>
          </cell>
          <cell r="AK493">
            <v>311.57029883422854</v>
          </cell>
          <cell r="AL493">
            <v>310.1736549133301</v>
          </cell>
          <cell r="AM493">
            <v>308.94125332946783</v>
          </cell>
          <cell r="AN493">
            <v>307.83404242858887</v>
          </cell>
          <cell r="AO493">
            <v>199.80995459289551</v>
          </cell>
          <cell r="AP493">
            <v>410.94589683837887</v>
          </cell>
          <cell r="AQ493">
            <v>-15.762694839477538</v>
          </cell>
          <cell r="AR493">
            <v>198.0604585418701</v>
          </cell>
          <cell r="AS493">
            <v>197.83684361572264</v>
          </cell>
          <cell r="AT493">
            <v>410.32359458312987</v>
          </cell>
          <cell r="AU493">
            <v>196.21907365722655</v>
          </cell>
          <cell r="AV493">
            <v>196.10397660827635</v>
          </cell>
          <cell r="AW493">
            <v>195.96151999511719</v>
          </cell>
          <cell r="AX493">
            <v>195.80080952453613</v>
          </cell>
          <cell r="AY493">
            <v>195.62776606750487</v>
          </cell>
          <cell r="AZ493">
            <v>195.44639439697266</v>
          </cell>
          <cell r="BA493">
            <v>195.25948383178709</v>
          </cell>
          <cell r="BB493">
            <v>195.06902462768554</v>
          </cell>
          <cell r="BC493">
            <v>194.87646129455567</v>
          </cell>
          <cell r="BD493">
            <v>194.68285838928222</v>
          </cell>
          <cell r="BE493">
            <v>194.48900833740234</v>
          </cell>
          <cell r="BF493">
            <v>194.29550528869629</v>
          </cell>
          <cell r="BG493">
            <v>194.10279750366209</v>
          </cell>
          <cell r="BH493">
            <v>193.91122307739255</v>
          </cell>
          <cell r="BI493">
            <v>193.72103713989256</v>
          </cell>
          <cell r="BJ493">
            <v>193.5324309448242</v>
          </cell>
          <cell r="BK493">
            <v>193.34554708557127</v>
          </cell>
          <cell r="BL493">
            <v>193.16048944702146</v>
          </cell>
        </row>
        <row r="494">
          <cell r="B494">
            <v>15</v>
          </cell>
          <cell r="C494" t="str">
            <v>Woodbine_AMI</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107.01576654052734</v>
          </cell>
          <cell r="X494">
            <v>107.01576654052734</v>
          </cell>
          <cell r="Y494">
            <v>107.01576654052734</v>
          </cell>
          <cell r="Z494">
            <v>106.35991131591797</v>
          </cell>
          <cell r="AA494">
            <v>105.78681939697265</v>
          </cell>
          <cell r="AB494">
            <v>105.27676933593749</v>
          </cell>
          <cell r="AC494">
            <v>211.83221865234373</v>
          </cell>
          <cell r="AD494">
            <v>211.41220869140625</v>
          </cell>
          <cell r="AE494">
            <v>211.02557490234375</v>
          </cell>
          <cell r="AF494">
            <v>210.01120946044921</v>
          </cell>
          <cell r="AG494">
            <v>209.10365079345701</v>
          </cell>
          <cell r="AH494">
            <v>208.27994201660155</v>
          </cell>
          <cell r="AI494">
            <v>100.50839652099609</v>
          </cell>
          <cell r="AJ494">
            <v>99.808982958984373</v>
          </cell>
          <cell r="AK494">
            <v>99.157228399658194</v>
          </cell>
          <cell r="AL494">
            <v>99.20224515380859</v>
          </cell>
          <cell r="AM494">
            <v>99.200070703124993</v>
          </cell>
          <cell r="AN494">
            <v>99.166109472656245</v>
          </cell>
          <cell r="AO494">
            <v>313.14165953979494</v>
          </cell>
          <cell r="AP494">
            <v>313.07013068847658</v>
          </cell>
          <cell r="AQ494">
            <v>312.98750264282228</v>
          </cell>
          <cell r="AR494">
            <v>311.58520321655277</v>
          </cell>
          <cell r="AS494">
            <v>310.34273353271487</v>
          </cell>
          <cell r="AT494">
            <v>309.22231351318362</v>
          </cell>
          <cell r="AU494">
            <v>415.21433109741207</v>
          </cell>
          <cell r="AV494">
            <v>414.26933657226562</v>
          </cell>
          <cell r="AW494">
            <v>413.38994589843747</v>
          </cell>
          <cell r="AX494">
            <v>411.91034439697262</v>
          </cell>
          <cell r="AY494">
            <v>410.56141133422852</v>
          </cell>
          <cell r="AZ494">
            <v>409.31728027954102</v>
          </cell>
          <cell r="BA494">
            <v>408.1596728485107</v>
          </cell>
          <cell r="BB494">
            <v>407.07508177185059</v>
          </cell>
          <cell r="BC494">
            <v>406.05317694396973</v>
          </cell>
          <cell r="BD494">
            <v>405.08584180297851</v>
          </cell>
          <cell r="BE494">
            <v>404.16655753784175</v>
          </cell>
          <cell r="BF494">
            <v>828.72963788452148</v>
          </cell>
          <cell r="BG494">
            <v>400.15935184936524</v>
          </cell>
          <cell r="BH494">
            <v>399.60781301879882</v>
          </cell>
          <cell r="BI494">
            <v>399.03443551940916</v>
          </cell>
          <cell r="BJ494">
            <v>398.45202984924316</v>
          </cell>
          <cell r="BK494">
            <v>397.86821349792478</v>
          </cell>
          <cell r="BL494">
            <v>397.28763865356444</v>
          </cell>
        </row>
        <row r="495">
          <cell r="B495">
            <v>16</v>
          </cell>
          <cell r="C495" t="str">
            <v>Wilcox</v>
          </cell>
          <cell r="E495">
            <v>0</v>
          </cell>
          <cell r="F495">
            <v>0</v>
          </cell>
          <cell r="G495">
            <v>0</v>
          </cell>
          <cell r="H495">
            <v>0</v>
          </cell>
          <cell r="I495">
            <v>0</v>
          </cell>
          <cell r="J495">
            <v>0</v>
          </cell>
          <cell r="K495">
            <v>0</v>
          </cell>
          <cell r="L495">
            <v>550.38513668060307</v>
          </cell>
          <cell r="M495">
            <v>550.38513668060307</v>
          </cell>
          <cell r="N495">
            <v>550.38513668060307</v>
          </cell>
          <cell r="O495">
            <v>545.57468307952888</v>
          </cell>
          <cell r="P495">
            <v>541.63014560394288</v>
          </cell>
          <cell r="Q495">
            <v>538.27762244110113</v>
          </cell>
          <cell r="R495">
            <v>535.35667277069092</v>
          </cell>
          <cell r="S495">
            <v>532.76495636444099</v>
          </cell>
          <cell r="T495">
            <v>530.43306338653565</v>
          </cell>
          <cell r="U495">
            <v>528.31168252716066</v>
          </cell>
          <cell r="V495">
            <v>526.36448360137945</v>
          </cell>
          <cell r="W495">
            <v>524.5639037612915</v>
          </cell>
          <cell r="X495">
            <v>522.88852076568605</v>
          </cell>
          <cell r="Y495">
            <v>521.32134514617928</v>
          </cell>
          <cell r="Z495">
            <v>519.84866847381591</v>
          </cell>
          <cell r="AA495">
            <v>518.45926508331308</v>
          </cell>
          <cell r="AB495">
            <v>517.14382258758553</v>
          </cell>
          <cell r="AC495">
            <v>1066.279664945984</v>
          </cell>
          <cell r="AD495">
            <v>1065.0898980422974</v>
          </cell>
          <cell r="AE495">
            <v>1063.9539975540163</v>
          </cell>
          <cell r="AF495">
            <v>1058.0566303436281</v>
          </cell>
          <cell r="AG495">
            <v>1053.0699297821045</v>
          </cell>
          <cell r="AH495">
            <v>1048.7162918563843</v>
          </cell>
          <cell r="AI495">
            <v>1044.8320210098268</v>
          </cell>
          <cell r="AJ495">
            <v>1041.3118997817994</v>
          </cell>
          <cell r="AK495">
            <v>1038.0839622665405</v>
          </cell>
          <cell r="AL495">
            <v>1035.0966156326294</v>
          </cell>
          <cell r="AM495">
            <v>1032.3114845901489</v>
          </cell>
          <cell r="AN495">
            <v>1029.6991658523561</v>
          </cell>
          <cell r="AO495">
            <v>1577.621711393738</v>
          </cell>
          <cell r="AP495">
            <v>1575.2903515594485</v>
          </cell>
          <cell r="AQ495">
            <v>1573.0751444274904</v>
          </cell>
          <cell r="AR495">
            <v>1566.1531610229495</v>
          </cell>
          <cell r="AS495">
            <v>1560.1903157455447</v>
          </cell>
          <cell r="AT495">
            <v>1554.9038458282473</v>
          </cell>
          <cell r="AU495">
            <v>1550.1257260528566</v>
          </cell>
          <cell r="AV495">
            <v>1545.7470671470644</v>
          </cell>
          <cell r="AW495">
            <v>3178.4168087173466</v>
          </cell>
          <cell r="AX495">
            <v>1526.0748838623049</v>
          </cell>
          <cell r="AY495">
            <v>1524.295971551514</v>
          </cell>
          <cell r="AZ495">
            <v>1522.2335729827882</v>
          </cell>
          <cell r="BA495">
            <v>1520.0370814796449</v>
          </cell>
          <cell r="BB495">
            <v>1517.7851748298647</v>
          </cell>
          <cell r="BC495">
            <v>1515.521628318787</v>
          </cell>
          <cell r="BD495">
            <v>1513.2716183715825</v>
          </cell>
          <cell r="BE495">
            <v>1511.0498293167118</v>
          </cell>
          <cell r="BF495">
            <v>1508.8647717247013</v>
          </cell>
          <cell r="BG495">
            <v>1506.7212065734866</v>
          </cell>
          <cell r="BH495">
            <v>1504.6215604408267</v>
          </cell>
          <cell r="BI495">
            <v>1502.5667892654421</v>
          </cell>
          <cell r="BJ495">
            <v>1500.556911218262</v>
          </cell>
          <cell r="BK495">
            <v>1498.5913516387941</v>
          </cell>
          <cell r="BL495">
            <v>1496.6691625259402</v>
          </cell>
        </row>
        <row r="496">
          <cell r="B496">
            <v>17</v>
          </cell>
          <cell r="C496" t="str">
            <v>Mississippian</v>
          </cell>
          <cell r="E496">
            <v>0</v>
          </cell>
          <cell r="F496">
            <v>0</v>
          </cell>
          <cell r="G496">
            <v>0</v>
          </cell>
          <cell r="H496">
            <v>128.55562254333495</v>
          </cell>
          <cell r="I496">
            <v>128.55562254333495</v>
          </cell>
          <cell r="J496">
            <v>128.55562254333495</v>
          </cell>
          <cell r="K496">
            <v>127.33308597106932</v>
          </cell>
          <cell r="L496">
            <v>126.35273133239745</v>
          </cell>
          <cell r="M496">
            <v>125.53159698791502</v>
          </cell>
          <cell r="N496">
            <v>124.82351409606932</v>
          </cell>
          <cell r="O496">
            <v>124.20005165100096</v>
          </cell>
          <cell r="P496">
            <v>123.64241730651854</v>
          </cell>
          <cell r="Q496">
            <v>251.69314368896482</v>
          </cell>
          <cell r="R496">
            <v>251.2314908630371</v>
          </cell>
          <cell r="S496">
            <v>250.80596845855712</v>
          </cell>
          <cell r="T496">
            <v>249.18856935119626</v>
          </cell>
          <cell r="U496">
            <v>247.83971151580809</v>
          </cell>
          <cell r="V496">
            <v>246.67298937072752</v>
          </cell>
          <cell r="W496">
            <v>245.6394321456909</v>
          </cell>
          <cell r="X496">
            <v>244.70829766387936</v>
          </cell>
          <cell r="Y496">
            <v>243.8588642700195</v>
          </cell>
          <cell r="Z496">
            <v>243.07641426391598</v>
          </cell>
          <cell r="AA496">
            <v>242.35006651458738</v>
          </cell>
          <cell r="AB496">
            <v>241.67151743926999</v>
          </cell>
          <cell r="AC496">
            <v>369.58988861694337</v>
          </cell>
          <cell r="AD496">
            <v>368.98873662261963</v>
          </cell>
          <cell r="AE496">
            <v>368.4194527801514</v>
          </cell>
          <cell r="AF496">
            <v>366.65600437088017</v>
          </cell>
          <cell r="AG496">
            <v>365.16018335647584</v>
          </cell>
          <cell r="AH496">
            <v>363.84655067749026</v>
          </cell>
          <cell r="AI496">
            <v>362.66681931457521</v>
          </cell>
          <cell r="AJ496">
            <v>361.59073146743776</v>
          </cell>
          <cell r="AK496">
            <v>360.59790683746337</v>
          </cell>
          <cell r="AL496">
            <v>359.67386556777956</v>
          </cell>
          <cell r="AM496">
            <v>358.8078885871887</v>
          </cell>
          <cell r="AN496">
            <v>357.99177834243773</v>
          </cell>
          <cell r="AO496">
            <v>357.21909845962523</v>
          </cell>
          <cell r="AP496">
            <v>738.48394217071541</v>
          </cell>
          <cell r="AQ496">
            <v>-29.156006612396254</v>
          </cell>
          <cell r="AR496">
            <v>355.59214957580565</v>
          </cell>
          <cell r="AS496">
            <v>354.81141330490112</v>
          </cell>
          <cell r="AT496">
            <v>736.10823922576901</v>
          </cell>
          <cell r="AU496">
            <v>350.51733855590817</v>
          </cell>
          <cell r="AV496">
            <v>350.38259801788331</v>
          </cell>
          <cell r="AW496">
            <v>350.13957468338015</v>
          </cell>
          <cell r="AX496">
            <v>349.83640688400271</v>
          </cell>
          <cell r="AY496">
            <v>349.49852043151856</v>
          </cell>
          <cell r="AZ496">
            <v>349.14047315826417</v>
          </cell>
          <cell r="BA496">
            <v>348.77109614868164</v>
          </cell>
          <cell r="BB496">
            <v>348.39597961578374</v>
          </cell>
          <cell r="BC496">
            <v>348.01877315368654</v>
          </cell>
          <cell r="BD496">
            <v>347.64191301574709</v>
          </cell>
          <cell r="BE496">
            <v>347.26704798355104</v>
          </cell>
          <cell r="BF496">
            <v>346.89530290374762</v>
          </cell>
          <cell r="BG496">
            <v>346.5274433937073</v>
          </cell>
          <cell r="BH496">
            <v>346.16398613815312</v>
          </cell>
          <cell r="BI496">
            <v>345.80527106704716</v>
          </cell>
          <cell r="BJ496">
            <v>345.45151151046758</v>
          </cell>
          <cell r="BK496">
            <v>345.10282998275761</v>
          </cell>
          <cell r="BL496">
            <v>344.86043846740722</v>
          </cell>
        </row>
        <row r="497">
          <cell r="B497">
            <v>18</v>
          </cell>
          <cell r="C497" t="str">
            <v>LRSP1</v>
          </cell>
          <cell r="E497">
            <v>0</v>
          </cell>
          <cell r="F497">
            <v>0</v>
          </cell>
          <cell r="G497">
            <v>0</v>
          </cell>
          <cell r="H497">
            <v>0</v>
          </cell>
          <cell r="I497">
            <v>894.46682597579945</v>
          </cell>
          <cell r="J497">
            <v>894.46682597579945</v>
          </cell>
          <cell r="K497">
            <v>0</v>
          </cell>
          <cell r="L497">
            <v>-9.088493928439533</v>
          </cell>
          <cell r="M497">
            <v>-16.441158248607657</v>
          </cell>
          <cell r="N497">
            <v>881.24574054723496</v>
          </cell>
          <cell r="O497">
            <v>883.42292333118667</v>
          </cell>
          <cell r="P497">
            <v>884.77836353631494</v>
          </cell>
          <cell r="Q497">
            <v>876.98108082082172</v>
          </cell>
          <cell r="R497">
            <v>870.52293220512001</v>
          </cell>
          <cell r="S497">
            <v>865.34844860632006</v>
          </cell>
          <cell r="T497">
            <v>860.76151496657758</v>
          </cell>
          <cell r="U497">
            <v>856.63756408215454</v>
          </cell>
          <cell r="V497">
            <v>853.42151594537575</v>
          </cell>
          <cell r="W497">
            <v>850.15150731831363</v>
          </cell>
          <cell r="X497">
            <v>847.09130881094063</v>
          </cell>
          <cell r="Y497">
            <v>1738.8045944955693</v>
          </cell>
          <cell r="Z497">
            <v>1736.2400406088655</v>
          </cell>
          <cell r="AA497">
            <v>1734.0965173266165</v>
          </cell>
          <cell r="AB497">
            <v>1722.6859217279575</v>
          </cell>
          <cell r="AC497">
            <v>1713.3372477638914</v>
          </cell>
          <cell r="AD497">
            <v>1705.4525554585412</v>
          </cell>
          <cell r="AE497">
            <v>1698.423626269398</v>
          </cell>
          <cell r="AF497">
            <v>1692.0861257579543</v>
          </cell>
          <cell r="AG497">
            <v>1686.4089752046987</v>
          </cell>
          <cell r="AH497">
            <v>1681.3214489664333</v>
          </cell>
          <cell r="AI497">
            <v>1676.5289521180364</v>
          </cell>
          <cell r="AJ497">
            <v>1671.9166420988504</v>
          </cell>
          <cell r="AK497">
            <v>1667.6363500817399</v>
          </cell>
          <cell r="AL497">
            <v>1663.8467427227831</v>
          </cell>
          <cell r="AM497">
            <v>1660.157038497952</v>
          </cell>
          <cell r="AN497">
            <v>1656.5509738916221</v>
          </cell>
          <cell r="AO497">
            <v>1653.1653732223851</v>
          </cell>
          <cell r="AP497">
            <v>3420.6757620922444</v>
          </cell>
          <cell r="AQ497">
            <v>-138.67614969538292</v>
          </cell>
          <cell r="AR497">
            <v>1646.7111809527469</v>
          </cell>
          <cell r="AS497">
            <v>1642.225071158362</v>
          </cell>
          <cell r="AT497">
            <v>3410.238861169506</v>
          </cell>
          <cell r="AU497">
            <v>1622.041121264851</v>
          </cell>
          <cell r="AV497">
            <v>1621.6236022156509</v>
          </cell>
          <cell r="AW497">
            <v>1620.792862556139</v>
          </cell>
          <cell r="AX497">
            <v>1619.2588990933421</v>
          </cell>
          <cell r="AY497">
            <v>1618.3604577769818</v>
          </cell>
          <cell r="AZ497">
            <v>1617.0056900364332</v>
          </cell>
          <cell r="BA497">
            <v>1614.6035295057927</v>
          </cell>
          <cell r="BB497">
            <v>1613.3950001960902</v>
          </cell>
          <cell r="BC497">
            <v>1611.41152690783</v>
          </cell>
          <cell r="BD497">
            <v>1610.4619728685132</v>
          </cell>
          <cell r="BE497">
            <v>1607.9704330092709</v>
          </cell>
          <cell r="BF497">
            <v>1606.6273936166979</v>
          </cell>
          <cell r="BG497">
            <v>1604.9330257857907</v>
          </cell>
          <cell r="BH497">
            <v>1603.1622918897956</v>
          </cell>
          <cell r="BI497">
            <v>1601.5956794474967</v>
          </cell>
          <cell r="BJ497">
            <v>1599.8528211290306</v>
          </cell>
          <cell r="BK497">
            <v>1598.5141512524767</v>
          </cell>
          <cell r="BL497">
            <v>1597.0942756359293</v>
          </cell>
        </row>
        <row r="498">
          <cell r="B498">
            <v>19</v>
          </cell>
          <cell r="C498" t="str">
            <v>LRSP2</v>
          </cell>
          <cell r="E498">
            <v>0</v>
          </cell>
          <cell r="F498">
            <v>0</v>
          </cell>
          <cell r="G498">
            <v>0</v>
          </cell>
          <cell r="H498">
            <v>454.60923900604251</v>
          </cell>
          <cell r="I498">
            <v>454.60923900604251</v>
          </cell>
          <cell r="J498">
            <v>0</v>
          </cell>
          <cell r="K498">
            <v>-3.9733571777343752</v>
          </cell>
          <cell r="L498">
            <v>-7.2314813232421873</v>
          </cell>
          <cell r="M498">
            <v>-6.0272539672851568</v>
          </cell>
          <cell r="N498">
            <v>-5.1817871704101552</v>
          </cell>
          <cell r="O498">
            <v>450.05586577606203</v>
          </cell>
          <cell r="P498">
            <v>450.54241710662848</v>
          </cell>
          <cell r="Q498">
            <v>450.93090666961672</v>
          </cell>
          <cell r="R498">
            <v>447.27530046844487</v>
          </cell>
          <cell r="S498">
            <v>444.28215264129642</v>
          </cell>
          <cell r="T498">
            <v>441.73753850555426</v>
          </cell>
          <cell r="U498">
            <v>439.51766933441166</v>
          </cell>
          <cell r="V498">
            <v>437.54438555145265</v>
          </cell>
          <cell r="W498">
            <v>435.76511647796633</v>
          </cell>
          <cell r="X498">
            <v>434.14276302337652</v>
          </cell>
          <cell r="Y498">
            <v>432.65013594818117</v>
          </cell>
          <cell r="Z498">
            <v>431.2666921920777</v>
          </cell>
          <cell r="AA498">
            <v>429.97651421356204</v>
          </cell>
          <cell r="AB498">
            <v>428.76700737762457</v>
          </cell>
          <cell r="AC498">
            <v>882.23726472473152</v>
          </cell>
          <cell r="AD498">
            <v>881.16050843811036</v>
          </cell>
          <cell r="AE498">
            <v>880.13909623718268</v>
          </cell>
          <cell r="AF498">
            <v>875.19389936828622</v>
          </cell>
          <cell r="AG498">
            <v>871.00861651611331</v>
          </cell>
          <cell r="AH498">
            <v>867.35282473754887</v>
          </cell>
          <cell r="AI498">
            <v>864.09039408874514</v>
          </cell>
          <cell r="AJ498">
            <v>861.13365875244153</v>
          </cell>
          <cell r="AK498">
            <v>858.42254534912115</v>
          </cell>
          <cell r="AL498">
            <v>855.91391070556642</v>
          </cell>
          <cell r="AM498">
            <v>853.5756113433838</v>
          </cell>
          <cell r="AN498">
            <v>851.3829821319581</v>
          </cell>
          <cell r="AO498">
            <v>1303.9258707962035</v>
          </cell>
          <cell r="AP498">
            <v>2657.8512461242672</v>
          </cell>
          <cell r="AQ498">
            <v>-62.284606842041022</v>
          </cell>
          <cell r="AR498">
            <v>1295.3471911239621</v>
          </cell>
          <cell r="AS498">
            <v>1290.1326356277464</v>
          </cell>
          <cell r="AT498">
            <v>2637.4819202270505</v>
          </cell>
          <cell r="AU498">
            <v>1271.7172263107298</v>
          </cell>
          <cell r="AV498">
            <v>1269.4659576644895</v>
          </cell>
          <cell r="AW498">
            <v>1267.1076394271849</v>
          </cell>
          <cell r="AX498">
            <v>1264.7343310775755</v>
          </cell>
          <cell r="AY498">
            <v>1262.389555137634</v>
          </cell>
          <cell r="AZ498">
            <v>1260.0942218399045</v>
          </cell>
          <cell r="BA498">
            <v>1257.857950401306</v>
          </cell>
          <cell r="BB498">
            <v>1255.6844721450805</v>
          </cell>
          <cell r="BC498">
            <v>1253.5743593673703</v>
          </cell>
          <cell r="BD498">
            <v>1251.5264906387326</v>
          </cell>
          <cell r="BE498">
            <v>1249.5388444747923</v>
          </cell>
          <cell r="BF498">
            <v>1247.6089612655637</v>
          </cell>
          <cell r="BG498">
            <v>1245.7341982498167</v>
          </cell>
          <cell r="BH498">
            <v>1243.9118811264036</v>
          </cell>
          <cell r="BI498">
            <v>1242.1393885116574</v>
          </cell>
          <cell r="BJ498">
            <v>1240.4141988601682</v>
          </cell>
          <cell r="BK498">
            <v>1238.7339177474973</v>
          </cell>
          <cell r="BL498">
            <v>1237.0962827682492</v>
          </cell>
        </row>
        <row r="499">
          <cell r="B499">
            <v>20</v>
          </cell>
          <cell r="C499" t="str">
            <v>LRSP3</v>
          </cell>
          <cell r="E499">
            <v>0</v>
          </cell>
          <cell r="F499">
            <v>0</v>
          </cell>
          <cell r="G499">
            <v>0</v>
          </cell>
          <cell r="H499">
            <v>0</v>
          </cell>
          <cell r="I499">
            <v>0</v>
          </cell>
          <cell r="J499">
            <v>515.22380420684817</v>
          </cell>
          <cell r="K499">
            <v>515.22380420684817</v>
          </cell>
          <cell r="L499">
            <v>0</v>
          </cell>
          <cell r="M499">
            <v>-4.5031381347656252</v>
          </cell>
          <cell r="N499">
            <v>-8.1956788330078112</v>
          </cell>
          <cell r="O499">
            <v>508.3929163772583</v>
          </cell>
          <cell r="P499">
            <v>509.3511120803833</v>
          </cell>
          <cell r="Q499">
            <v>510.06331454620363</v>
          </cell>
          <cell r="R499">
            <v>506.1116012527466</v>
          </cell>
          <cell r="S499">
            <v>502.85934872589115</v>
          </cell>
          <cell r="T499">
            <v>500.08111936798099</v>
          </cell>
          <cell r="U499">
            <v>497.64708086700443</v>
          </cell>
          <cell r="V499">
            <v>495.47538731231691</v>
          </cell>
          <cell r="W499">
            <v>493.5109604263306</v>
          </cell>
          <cell r="X499">
            <v>491.7148603103638</v>
          </cell>
          <cell r="Y499">
            <v>490.0584731338501</v>
          </cell>
          <cell r="Z499">
            <v>1003.7439165863037</v>
          </cell>
          <cell r="AA499">
            <v>1002.3067236785889</v>
          </cell>
          <cell r="AB499">
            <v>1000.9573140228272</v>
          </cell>
          <cell r="AC499">
            <v>995.18173055725106</v>
          </cell>
          <cell r="AD499">
            <v>990.28483064880379</v>
          </cell>
          <cell r="AE499">
            <v>986.00282688293464</v>
          </cell>
          <cell r="AF499">
            <v>982.17931645812996</v>
          </cell>
          <cell r="AG499">
            <v>978.71321837463381</v>
          </cell>
          <cell r="AH499">
            <v>975.53502946472167</v>
          </cell>
          <cell r="AI499">
            <v>972.5946754211426</v>
          </cell>
          <cell r="AJ499">
            <v>969.85473850097662</v>
          </cell>
          <cell r="AK499">
            <v>967.28642983093266</v>
          </cell>
          <cell r="AL499">
            <v>1480.0908658706664</v>
          </cell>
          <cell r="AM499">
            <v>1477.802198951721</v>
          </cell>
          <cell r="AN499">
            <v>1475.6293199935913</v>
          </cell>
          <cell r="AO499">
            <v>1469.0567201553342</v>
          </cell>
          <cell r="AP499">
            <v>1463.3877438827512</v>
          </cell>
          <cell r="AQ499">
            <v>1458.3571636795043</v>
          </cell>
          <cell r="AR499">
            <v>1453.807222679138</v>
          </cell>
          <cell r="AS499">
            <v>1449.6355767105101</v>
          </cell>
          <cell r="AT499">
            <v>1445.7715495498655</v>
          </cell>
          <cell r="AU499">
            <v>1442.1639790725706</v>
          </cell>
          <cell r="AV499">
            <v>2970.9364391265867</v>
          </cell>
          <cell r="AW499">
            <v>1424.4955917617797</v>
          </cell>
          <cell r="AX499">
            <v>1938.3455099029543</v>
          </cell>
          <cell r="AY499">
            <v>1936.6667704864503</v>
          </cell>
          <cell r="AZ499">
            <v>1934.8306911102295</v>
          </cell>
          <cell r="BA499">
            <v>1928.4135515716553</v>
          </cell>
          <cell r="BB499">
            <v>1922.7745000823975</v>
          </cell>
          <cell r="BC499">
            <v>1917.6841660308837</v>
          </cell>
          <cell r="BD499">
            <v>1913.0088590057373</v>
          </cell>
          <cell r="BE499">
            <v>1908.6629593017578</v>
          </cell>
          <cell r="BF499">
            <v>1904.5877529510499</v>
          </cell>
          <cell r="BG499">
            <v>1900.7408370727539</v>
          </cell>
          <cell r="BH499">
            <v>1897.0903332946777</v>
          </cell>
          <cell r="BI499">
            <v>1893.6114926818848</v>
          </cell>
          <cell r="BJ499">
            <v>1890.2846002563479</v>
          </cell>
          <cell r="BK499">
            <v>1887.0936086883546</v>
          </cell>
          <cell r="BL499">
            <v>1884.0252234466554</v>
          </cell>
        </row>
        <row r="500">
          <cell r="B500">
            <v>21</v>
          </cell>
          <cell r="C500" t="str">
            <v>LRSP4</v>
          </cell>
          <cell r="E500">
            <v>0</v>
          </cell>
          <cell r="F500">
            <v>0</v>
          </cell>
          <cell r="G500">
            <v>0</v>
          </cell>
          <cell r="H500">
            <v>0</v>
          </cell>
          <cell r="I500">
            <v>0</v>
          </cell>
          <cell r="J500">
            <v>0</v>
          </cell>
          <cell r="K500">
            <v>0</v>
          </cell>
          <cell r="L500">
            <v>0</v>
          </cell>
          <cell r="M500">
            <v>0</v>
          </cell>
          <cell r="N500">
            <v>0</v>
          </cell>
          <cell r="O500">
            <v>166.03670054992676</v>
          </cell>
          <cell r="P500">
            <v>166.03670054992676</v>
          </cell>
          <cell r="Q500">
            <v>166.03670054992676</v>
          </cell>
          <cell r="R500">
            <v>166.03670054992676</v>
          </cell>
          <cell r="S500">
            <v>165.28573383947756</v>
          </cell>
          <cell r="T500">
            <v>164.62953265319825</v>
          </cell>
          <cell r="U500">
            <v>164.0455155604248</v>
          </cell>
          <cell r="V500">
            <v>163.51844356384277</v>
          </cell>
          <cell r="W500">
            <v>163.03752413415529</v>
          </cell>
          <cell r="X500">
            <v>162.59482106872559</v>
          </cell>
          <cell r="Y500">
            <v>162.18432005493165</v>
          </cell>
          <cell r="Z500">
            <v>161.80134926989746</v>
          </cell>
          <cell r="AA500">
            <v>161.44220402929687</v>
          </cell>
          <cell r="AB500">
            <v>161.10389472143555</v>
          </cell>
          <cell r="AC500">
            <v>326.82067281188966</v>
          </cell>
          <cell r="AD500">
            <v>326.5171044801636</v>
          </cell>
          <cell r="AE500">
            <v>326.2281838313599</v>
          </cell>
          <cell r="AF500">
            <v>325.95246364855956</v>
          </cell>
          <cell r="AG500">
            <v>324.93773885064701</v>
          </cell>
          <cell r="AH500">
            <v>324.02867334246827</v>
          </cell>
          <cell r="AI500">
            <v>323.20175740521239</v>
          </cell>
          <cell r="AJ500">
            <v>322.44094001184084</v>
          </cell>
          <cell r="AK500">
            <v>321.73471410095215</v>
          </cell>
          <cell r="AL500">
            <v>321.07451123309329</v>
          </cell>
          <cell r="AM500">
            <v>320.45375490216065</v>
          </cell>
          <cell r="AN500">
            <v>319.86727102276615</v>
          </cell>
          <cell r="AO500">
            <v>485.34760481835934</v>
          </cell>
          <cell r="AP500">
            <v>484.81795959631341</v>
          </cell>
          <cell r="AQ500">
            <v>484.31221982666011</v>
          </cell>
          <cell r="AR500">
            <v>483.82801982391351</v>
          </cell>
          <cell r="AS500">
            <v>482.61238335461422</v>
          </cell>
          <cell r="AT500">
            <v>481.50931882159421</v>
          </cell>
          <cell r="AU500">
            <v>480.49475314141841</v>
          </cell>
          <cell r="AV500">
            <v>479.55214652645873</v>
          </cell>
          <cell r="AW500">
            <v>478.66956425683588</v>
          </cell>
          <cell r="AX500">
            <v>477.8380608077087</v>
          </cell>
          <cell r="AY500">
            <v>477.05072494015496</v>
          </cell>
          <cell r="AZ500">
            <v>476.3020836571655</v>
          </cell>
          <cell r="BA500">
            <v>971.44491477886959</v>
          </cell>
          <cell r="BB500">
            <v>472.93537250967404</v>
          </cell>
          <cell r="BC500">
            <v>472.49578519024652</v>
          </cell>
          <cell r="BD500">
            <v>472.03551298168941</v>
          </cell>
          <cell r="BE500">
            <v>471.56570335958855</v>
          </cell>
          <cell r="BF500">
            <v>471.09303414514153</v>
          </cell>
          <cell r="BG500">
            <v>470.62162554180901</v>
          </cell>
          <cell r="BH500">
            <v>470.15406240765373</v>
          </cell>
          <cell r="BI500">
            <v>469.69197274346919</v>
          </cell>
          <cell r="BJ500">
            <v>469.23637082629386</v>
          </cell>
          <cell r="BK500">
            <v>468.78786830786129</v>
          </cell>
          <cell r="BL500">
            <v>468.34680784872432</v>
          </cell>
        </row>
        <row r="501">
          <cell r="B501">
            <v>22</v>
          </cell>
          <cell r="C501" t="str">
            <v>Bakken1</v>
          </cell>
          <cell r="E501">
            <v>0</v>
          </cell>
          <cell r="F501">
            <v>0</v>
          </cell>
          <cell r="G501">
            <v>0</v>
          </cell>
          <cell r="H501">
            <v>0</v>
          </cell>
          <cell r="I501">
            <v>-0.18950410643999999</v>
          </cell>
          <cell r="J501">
            <v>-0.45561285264000001</v>
          </cell>
          <cell r="K501">
            <v>-0.59450048724000004</v>
          </cell>
          <cell r="L501">
            <v>-0.98883077699999999</v>
          </cell>
          <cell r="M501">
            <v>-1.6412880435599999</v>
          </cell>
          <cell r="N501">
            <v>-2.2017562208400001</v>
          </cell>
          <cell r="O501">
            <v>-2.4716428044000001</v>
          </cell>
          <cell r="P501">
            <v>-2.9585040117600001</v>
          </cell>
          <cell r="Q501">
            <v>-2.82856631772</v>
          </cell>
          <cell r="R501">
            <v>-3.32331662124</v>
          </cell>
          <cell r="S501">
            <v>-3.4161445322400001</v>
          </cell>
          <cell r="T501">
            <v>-3.52445337816</v>
          </cell>
          <cell r="U501">
            <v>-3.9338869653600002</v>
          </cell>
          <cell r="V501">
            <v>-3.7524010946400002</v>
          </cell>
          <cell r="W501">
            <v>-4.1741154034800001</v>
          </cell>
          <cell r="X501">
            <v>-4.2003985016399996</v>
          </cell>
          <cell r="Y501">
            <v>-4.5874964955599999</v>
          </cell>
          <cell r="Z501">
            <v>-4.9285522321200004</v>
          </cell>
          <cell r="AA501">
            <v>-4.8986379433199998</v>
          </cell>
          <cell r="AB501">
            <v>-5.2428748613999998</v>
          </cell>
          <cell r="AC501">
            <v>-5.5493518964400002</v>
          </cell>
          <cell r="AD501">
            <v>-5.8302285557999998</v>
          </cell>
          <cell r="AE501">
            <v>-5.75224225884</v>
          </cell>
          <cell r="AF501">
            <v>-5.8525866233999997</v>
          </cell>
          <cell r="AG501">
            <v>-6.1592959441200001</v>
          </cell>
          <cell r="AH501">
            <v>-5.8893903763199997</v>
          </cell>
          <cell r="AI501">
            <v>-6.2330371435199998</v>
          </cell>
          <cell r="AJ501">
            <v>-6.1892903014799998</v>
          </cell>
          <cell r="AK501">
            <v>-6.5128760743200003</v>
          </cell>
          <cell r="AL501">
            <v>-6.7958447303999998</v>
          </cell>
          <cell r="AM501">
            <v>-6.7124651233200003</v>
          </cell>
          <cell r="AN501">
            <v>-7.0072211219999998</v>
          </cell>
          <cell r="AO501">
            <v>-7.2676991877599999</v>
          </cell>
          <cell r="AP501">
            <v>-7.5056514508800003</v>
          </cell>
          <cell r="AQ501">
            <v>-7.3874697982799997</v>
          </cell>
          <cell r="AR501">
            <v>-7.4500643553600003</v>
          </cell>
          <cell r="AS501">
            <v>-7.7212247996399999</v>
          </cell>
          <cell r="AT501">
            <v>-7.4177623211999997</v>
          </cell>
          <cell r="AU501">
            <v>-7.7296640374800001</v>
          </cell>
          <cell r="AV501">
            <v>-7.6558235833200001</v>
          </cell>
          <cell r="AW501">
            <v>-7.95083023812</v>
          </cell>
          <cell r="AX501">
            <v>-8.2066106509200001</v>
          </cell>
          <cell r="AY501">
            <v>-8.0973255224400003</v>
          </cell>
          <cell r="AZ501">
            <v>-8.3673623800799994</v>
          </cell>
          <cell r="BA501">
            <v>-8.6042187382800002</v>
          </cell>
          <cell r="BB501">
            <v>-8.8195694360400001</v>
          </cell>
          <cell r="BC501">
            <v>-8.6797379420399992</v>
          </cell>
          <cell r="BD501">
            <v>-8.7215674774800007</v>
          </cell>
          <cell r="BE501">
            <v>-8.9727931774799998</v>
          </cell>
          <cell r="BF501">
            <v>-8.6501703354000004</v>
          </cell>
          <cell r="BG501">
            <v>-8.9436398818799994</v>
          </cell>
          <cell r="BH501">
            <v>-8.8520508793200001</v>
          </cell>
          <cell r="BI501">
            <v>-9.1299526520400001</v>
          </cell>
          <cell r="BJ501">
            <v>-9.3692354844000008</v>
          </cell>
          <cell r="BK501">
            <v>-9.24402383388</v>
          </cell>
          <cell r="BL501">
            <v>-9.4986738039599992</v>
          </cell>
        </row>
        <row r="502">
          <cell r="B502">
            <v>23</v>
          </cell>
          <cell r="C502" t="str">
            <v>Bakken2</v>
          </cell>
          <cell r="E502">
            <v>0</v>
          </cell>
          <cell r="F502">
            <v>0</v>
          </cell>
          <cell r="G502">
            <v>0</v>
          </cell>
          <cell r="H502">
            <v>0</v>
          </cell>
          <cell r="I502">
            <v>0</v>
          </cell>
          <cell r="J502">
            <v>-0.32261883972656302</v>
          </cell>
          <cell r="K502">
            <v>-0.59109532001953102</v>
          </cell>
          <cell r="L502">
            <v>-0.92674223992968796</v>
          </cell>
          <cell r="M502">
            <v>-1.21636061739844</v>
          </cell>
          <cell r="N502">
            <v>-1.36723185186328</v>
          </cell>
          <cell r="O502">
            <v>-1.51006678988086</v>
          </cell>
          <cell r="P502">
            <v>-1.74919674522656</v>
          </cell>
          <cell r="Q502">
            <v>-1.96205190463477</v>
          </cell>
          <cell r="R502">
            <v>-2.0502500979081999</v>
          </cell>
          <cell r="S502">
            <v>-2.2460123219531201</v>
          </cell>
          <cell r="T502">
            <v>-2.4230573113828102</v>
          </cell>
          <cell r="U502">
            <v>-2.4809475223242199</v>
          </cell>
          <cell r="V502">
            <v>-2.6506078060429701</v>
          </cell>
          <cell r="W502">
            <v>-2.69971228157813</v>
          </cell>
          <cell r="X502">
            <v>-2.8604910333398399</v>
          </cell>
          <cell r="Y502">
            <v>-3.0062233111582</v>
          </cell>
          <cell r="Z502">
            <v>-3.0359858204414101</v>
          </cell>
          <cell r="AA502">
            <v>-3.1802645321132799</v>
          </cell>
          <cell r="AB502">
            <v>-3.31151891760938</v>
          </cell>
          <cell r="AC502">
            <v>-3.43352073078223</v>
          </cell>
          <cell r="AD502">
            <v>-3.4431531487675802</v>
          </cell>
          <cell r="AE502">
            <v>-3.5698373775087902</v>
          </cell>
          <cell r="AF502">
            <v>-3.68542278631055</v>
          </cell>
          <cell r="AG502">
            <v>-3.6881307911894501</v>
          </cell>
          <cell r="AH502">
            <v>-3.8078777954443401</v>
          </cell>
          <cell r="AI502">
            <v>-3.8115551136415999</v>
          </cell>
          <cell r="AJ502">
            <v>-3.9307700801982399</v>
          </cell>
          <cell r="AK502">
            <v>-4.0382968079824204</v>
          </cell>
          <cell r="AL502">
            <v>-4.0327967639824198</v>
          </cell>
          <cell r="AM502">
            <v>-4.1444096484785202</v>
          </cell>
          <cell r="AN502">
            <v>-4.24530394338574</v>
          </cell>
          <cell r="AO502">
            <v>-4.3390034630830101</v>
          </cell>
          <cell r="AP502">
            <v>-4.3221795268007801</v>
          </cell>
          <cell r="AQ502">
            <v>-4.4240710017216802</v>
          </cell>
          <cell r="AR502">
            <v>-4.5163681110410199</v>
          </cell>
          <cell r="AS502">
            <v>-4.4971537807968804</v>
          </cell>
          <cell r="AT502">
            <v>-4.5852150398290998</v>
          </cell>
          <cell r="AU502">
            <v>-4.5605422522236303</v>
          </cell>
          <cell r="AV502">
            <v>-4.6538660227705098</v>
          </cell>
          <cell r="AW502">
            <v>-4.7374553297929696</v>
          </cell>
          <cell r="AX502">
            <v>-4.7096422664897499</v>
          </cell>
          <cell r="AY502">
            <v>-4.8003330462011702</v>
          </cell>
          <cell r="AZ502">
            <v>-4.8815207505732401</v>
          </cell>
          <cell r="BA502">
            <v>-4.9565921387812502</v>
          </cell>
          <cell r="BB502">
            <v>-4.92210728417139</v>
          </cell>
          <cell r="BC502">
            <v>-5.0072125282426798</v>
          </cell>
          <cell r="BD502">
            <v>-5.0835205046162102</v>
          </cell>
          <cell r="BE502">
            <v>-5.0490475851298804</v>
          </cell>
          <cell r="BF502">
            <v>-5.1335304864389704</v>
          </cell>
          <cell r="BG502">
            <v>-5.1037026904585003</v>
          </cell>
          <cell r="BH502">
            <v>-5.0387427474946298</v>
          </cell>
          <cell r="BI502">
            <v>-4.9885659187353504</v>
          </cell>
          <cell r="BJ502">
            <v>-4.8441727920029303</v>
          </cell>
          <cell r="BK502">
            <v>-4.8310865780493204</v>
          </cell>
          <cell r="BL502">
            <v>-4.8184565034536098</v>
          </cell>
        </row>
        <row r="503">
          <cell r="B503">
            <v>24</v>
          </cell>
          <cell r="C503" t="str">
            <v>ThreeForks</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row>
        <row r="504">
          <cell r="B504">
            <v>25</v>
          </cell>
          <cell r="C504" t="str">
            <v>CH4</v>
          </cell>
          <cell r="E504">
            <v>0</v>
          </cell>
          <cell r="F504">
            <v>0</v>
          </cell>
          <cell r="G504">
            <v>0</v>
          </cell>
          <cell r="H504">
            <v>0</v>
          </cell>
          <cell r="I504">
            <v>139.12049650268557</v>
          </cell>
          <cell r="J504">
            <v>139.12049650268557</v>
          </cell>
          <cell r="K504">
            <v>278.24099300537114</v>
          </cell>
          <cell r="L504">
            <v>277.38838121337898</v>
          </cell>
          <cell r="M504">
            <v>276.64336171875004</v>
          </cell>
          <cell r="N504">
            <v>136.00718834472659</v>
          </cell>
          <cell r="O504">
            <v>134.66375645874027</v>
          </cell>
          <cell r="P504">
            <v>133.45467843017579</v>
          </cell>
          <cell r="Q504">
            <v>272.32675040771488</v>
          </cell>
          <cell r="R504">
            <v>272.05969367065433</v>
          </cell>
          <cell r="S504">
            <v>271.78532805175786</v>
          </cell>
          <cell r="T504">
            <v>270.657309038086</v>
          </cell>
          <cell r="U504">
            <v>269.63939546997074</v>
          </cell>
          <cell r="V504">
            <v>268.70797330444339</v>
          </cell>
          <cell r="W504">
            <v>267.84686694396976</v>
          </cell>
          <cell r="X504">
            <v>267.04440935668947</v>
          </cell>
          <cell r="Y504">
            <v>266.29184525207523</v>
          </cell>
          <cell r="Z504">
            <v>265.582397142334</v>
          </cell>
          <cell r="AA504">
            <v>264.91068548400881</v>
          </cell>
          <cell r="AB504">
            <v>264.27235203186041</v>
          </cell>
          <cell r="AC504">
            <v>263.66380506774908</v>
          </cell>
          <cell r="AD504">
            <v>263.08204189636234</v>
          </cell>
          <cell r="AE504">
            <v>262.52452099548344</v>
          </cell>
          <cell r="AF504">
            <v>261.98906825317385</v>
          </cell>
          <cell r="AG504">
            <v>261.47380660400393</v>
          </cell>
          <cell r="AH504">
            <v>260.97710189941409</v>
          </cell>
          <cell r="AI504">
            <v>260.49752137023933</v>
          </cell>
          <cell r="AJ504">
            <v>260.0338004681397</v>
          </cell>
          <cell r="AK504">
            <v>259.58481670532228</v>
          </cell>
          <cell r="AL504">
            <v>259.14956830261235</v>
          </cell>
          <cell r="AM504">
            <v>258.72715696746832</v>
          </cell>
          <cell r="AN504">
            <v>258.31677365936281</v>
          </cell>
          <cell r="AO504">
            <v>534.45345626403821</v>
          </cell>
          <cell r="AP504">
            <v>256.03919351165774</v>
          </cell>
          <cell r="AQ504">
            <v>-20.711093714904795</v>
          </cell>
          <cell r="AR504">
            <v>533.61083801971449</v>
          </cell>
          <cell r="AS504">
            <v>255.16593708251958</v>
          </cell>
          <cell r="AT504">
            <v>254.93583962951664</v>
          </cell>
          <cell r="AU504">
            <v>254.69006348144535</v>
          </cell>
          <cell r="AV504">
            <v>254.43487257293705</v>
          </cell>
          <cell r="AW504">
            <v>254.17421826049809</v>
          </cell>
          <cell r="AX504">
            <v>253.91069968322759</v>
          </cell>
          <cell r="AY504">
            <v>253.64608102935796</v>
          </cell>
          <cell r="AZ504">
            <v>253.38158610717778</v>
          </cell>
          <cell r="BA504">
            <v>253.11807715850833</v>
          </cell>
          <cell r="BB504">
            <v>252.85616890228275</v>
          </cell>
          <cell r="BC504">
            <v>252.59629951721195</v>
          </cell>
          <cell r="BD504">
            <v>252.3387825695801</v>
          </cell>
          <cell r="BE504">
            <v>252.08383919586186</v>
          </cell>
          <cell r="BF504">
            <v>251.8316225610352</v>
          </cell>
          <cell r="BG504">
            <v>251.58223556854253</v>
          </cell>
          <cell r="BH504">
            <v>251.33574227416997</v>
          </cell>
          <cell r="BI504">
            <v>251.09217802642826</v>
          </cell>
          <cell r="BJ504">
            <v>250.85155627441409</v>
          </cell>
          <cell r="BK504">
            <v>250.61387334045415</v>
          </cell>
          <cell r="BL504">
            <v>-27.86188057434083</v>
          </cell>
        </row>
        <row r="505">
          <cell r="B505">
            <v>26</v>
          </cell>
          <cell r="C505" t="str">
            <v>CH4_Area</v>
          </cell>
          <cell r="E505">
            <v>0</v>
          </cell>
          <cell r="F505">
            <v>0</v>
          </cell>
          <cell r="G505">
            <v>0</v>
          </cell>
          <cell r="H505">
            <v>0</v>
          </cell>
          <cell r="I505">
            <v>120.39273735809327</v>
          </cell>
          <cell r="J505">
            <v>120.39273735809327</v>
          </cell>
          <cell r="K505">
            <v>120.39273735809327</v>
          </cell>
          <cell r="L505">
            <v>119.65490023040772</v>
          </cell>
          <cell r="M505">
            <v>119.01017182159424</v>
          </cell>
          <cell r="N505">
            <v>118.4363655029297</v>
          </cell>
          <cell r="O505">
            <v>117.91850862579346</v>
          </cell>
          <cell r="P505">
            <v>117.44599741973877</v>
          </cell>
          <cell r="Q505">
            <v>117.01103440704347</v>
          </cell>
          <cell r="R505">
            <v>116.60771041259767</v>
          </cell>
          <cell r="S505">
            <v>116.23143532104493</v>
          </cell>
          <cell r="T505">
            <v>115.87856926574707</v>
          </cell>
          <cell r="U505">
            <v>115.54617481842043</v>
          </cell>
          <cell r="V505">
            <v>115.23184576721192</v>
          </cell>
          <cell r="W505">
            <v>114.93358490066529</v>
          </cell>
          <cell r="X505">
            <v>114.64971561584474</v>
          </cell>
          <cell r="Y505">
            <v>114.37881604156495</v>
          </cell>
          <cell r="Z505">
            <v>114.1196693939209</v>
          </cell>
          <cell r="AA505">
            <v>113.87122607345582</v>
          </cell>
          <cell r="AB505">
            <v>113.63257396087647</v>
          </cell>
          <cell r="AC505">
            <v>113.40291526336671</v>
          </cell>
          <cell r="AD505">
            <v>113.18154795455933</v>
          </cell>
          <cell r="AE505">
            <v>112.96785086059572</v>
          </cell>
          <cell r="AF505">
            <v>112.76127156829835</v>
          </cell>
          <cell r="AG505">
            <v>112.56131661987305</v>
          </cell>
          <cell r="AH505">
            <v>112.36754325256348</v>
          </cell>
          <cell r="AI505">
            <v>112.1795526008606</v>
          </cell>
          <cell r="AJ505">
            <v>111.99698405227662</v>
          </cell>
          <cell r="AK505">
            <v>111.81951046829225</v>
          </cell>
          <cell r="AL505">
            <v>111.64683410568239</v>
          </cell>
          <cell r="AM505">
            <v>111.47868314552308</v>
          </cell>
          <cell r="AN505">
            <v>111.31480874748232</v>
          </cell>
          <cell r="AO505">
            <v>230.80988274650576</v>
          </cell>
          <cell r="AP505">
            <v>110.35426587753297</v>
          </cell>
          <cell r="AQ505">
            <v>-9.3820563308715812</v>
          </cell>
          <cell r="AR505">
            <v>230.47954286956789</v>
          </cell>
          <cell r="AS505">
            <v>110.00875767860414</v>
          </cell>
          <cell r="AT505">
            <v>109.9188432826996</v>
          </cell>
          <cell r="AU505">
            <v>109.8216524597168</v>
          </cell>
          <cell r="AV505">
            <v>109.719933360672</v>
          </cell>
          <cell r="AW505">
            <v>109.61542964973451</v>
          </cell>
          <cell r="AX505">
            <v>109.50929658050538</v>
          </cell>
          <cell r="AY505">
            <v>109.40232515830995</v>
          </cell>
          <cell r="AZ505">
            <v>109.29507000045777</v>
          </cell>
          <cell r="BA505">
            <v>109.18792695465089</v>
          </cell>
          <cell r="BB505">
            <v>109.08118274345399</v>
          </cell>
          <cell r="BC505">
            <v>108.97504590454102</v>
          </cell>
          <cell r="BD505">
            <v>108.86966942939759</v>
          </cell>
          <cell r="BE505">
            <v>108.76516488418581</v>
          </cell>
          <cell r="BF505">
            <v>108.66161310081483</v>
          </cell>
          <cell r="BG505">
            <v>108.5590720149994</v>
          </cell>
          <cell r="BH505">
            <v>108.45758170280457</v>
          </cell>
          <cell r="BI505">
            <v>108.35716888160707</v>
          </cell>
          <cell r="BJ505">
            <v>108.25784991760254</v>
          </cell>
          <cell r="BK505">
            <v>108.15963298873902</v>
          </cell>
          <cell r="BL505">
            <v>-12.330217460632326</v>
          </cell>
        </row>
        <row r="506">
          <cell r="C506" t="str">
            <v>Total NGL Reserves</v>
          </cell>
          <cell r="E506">
            <v>5480.6141445928351</v>
          </cell>
          <cell r="F506">
            <v>-25.249000000000002</v>
          </cell>
          <cell r="G506">
            <v>-25.242999999999999</v>
          </cell>
          <cell r="H506">
            <v>550.77550367103265</v>
          </cell>
          <cell r="I506">
            <v>1809.3655038200432</v>
          </cell>
          <cell r="J506">
            <v>1872.3526953214305</v>
          </cell>
          <cell r="K506">
            <v>1161.9412491812313</v>
          </cell>
          <cell r="L506">
            <v>1177.0763399258717</v>
          </cell>
          <cell r="M506">
            <v>1222.0046891391769</v>
          </cell>
          <cell r="N506">
            <v>2073.8240878404763</v>
          </cell>
          <cell r="O506">
            <v>3198.1109989169499</v>
          </cell>
          <cell r="P506">
            <v>3961.7809982687236</v>
          </cell>
          <cell r="Q506">
            <v>3448.3751473390025</v>
          </cell>
          <cell r="R506">
            <v>3432.0301276675627</v>
          </cell>
          <cell r="S506">
            <v>3414.5080478546479</v>
          </cell>
          <cell r="T506">
            <v>4199.8795537822025</v>
          </cell>
          <cell r="U506">
            <v>4184.2441708376009</v>
          </cell>
          <cell r="V506">
            <v>4068.4516915735271</v>
          </cell>
          <cell r="W506">
            <v>4164.8908358688041</v>
          </cell>
          <cell r="X506">
            <v>4138.6905307341331</v>
          </cell>
          <cell r="Y506">
            <v>5020.4351050422356</v>
          </cell>
          <cell r="Z506">
            <v>5521.7420590919482</v>
          </cell>
          <cell r="AA506">
            <v>5506.4757913423709</v>
          </cell>
          <cell r="AB506">
            <v>5485.2300068262994</v>
          </cell>
          <cell r="AC506">
            <v>6958.8233346552279</v>
          </cell>
          <cell r="AD506">
            <v>6939.1065714270208</v>
          </cell>
          <cell r="AE506">
            <v>6919.4688097161961</v>
          </cell>
          <cell r="AF506">
            <v>6892.8634298977804</v>
          </cell>
          <cell r="AG506">
            <v>6865.2300810088054</v>
          </cell>
          <cell r="AH506">
            <v>6843.6388340742142</v>
          </cell>
          <cell r="AI506">
            <v>6929.0988599231359</v>
          </cell>
          <cell r="AJ506">
            <v>6907.8616050417277</v>
          </cell>
          <cell r="AK506">
            <v>6890.4567566109499</v>
          </cell>
          <cell r="AL506">
            <v>7387.8265554060299</v>
          </cell>
          <cell r="AM506">
            <v>7372.3661847519097</v>
          </cell>
          <cell r="AN506">
            <v>7356.1746952152162</v>
          </cell>
          <cell r="AO506">
            <v>9846.0587649849567</v>
          </cell>
          <cell r="AP506">
            <v>13150.302757150439</v>
          </cell>
          <cell r="AQ506">
            <v>5270.3430028329085</v>
          </cell>
          <cell r="AR506">
            <v>9790.858484122964</v>
          </cell>
          <cell r="AS506">
            <v>9358.2882299699631</v>
          </cell>
          <cell r="AT506">
            <v>13047.74166543472</v>
          </cell>
          <cell r="AU506">
            <v>9471.5176555196867</v>
          </cell>
          <cell r="AV506">
            <v>11033.845219027582</v>
          </cell>
          <cell r="AW506">
            <v>11058.850177730987</v>
          </cell>
          <cell r="AX506">
            <v>9908.1092917009664</v>
          </cell>
          <cell r="AY506">
            <v>9942.0206290695151</v>
          </cell>
          <cell r="AZ506">
            <v>9876.9967071617302</v>
          </cell>
          <cell r="BA506">
            <v>11968.965463284962</v>
          </cell>
          <cell r="BB506">
            <v>9824.1802392110203</v>
          </cell>
          <cell r="BC506">
            <v>9808.8565159473583</v>
          </cell>
          <cell r="BD506">
            <v>9794.3237492051139</v>
          </cell>
          <cell r="BE506">
            <v>9778.3773832255629</v>
          </cell>
          <cell r="BF506">
            <v>10189.780875197928</v>
          </cell>
          <cell r="BG506">
            <v>9747.4959214063001</v>
          </cell>
          <cell r="BH506">
            <v>9733.8813985462384</v>
          </cell>
          <cell r="BI506">
            <v>9720.3706752677754</v>
          </cell>
          <cell r="BJ506">
            <v>9707.1052917366706</v>
          </cell>
          <cell r="BK506">
            <v>9694.7627657748799</v>
          </cell>
          <cell r="BL506">
            <v>9283.7041450580582</v>
          </cell>
        </row>
        <row r="508">
          <cell r="C508" t="str">
            <v>Total Reserves</v>
          </cell>
        </row>
        <row r="509">
          <cell r="C509" t="str">
            <v>Beginning Balance</v>
          </cell>
          <cell r="E509">
            <v>73135.261048483517</v>
          </cell>
          <cell r="F509">
            <v>72771.191215150189</v>
          </cell>
          <cell r="G509">
            <v>72400.176881816849</v>
          </cell>
          <cell r="H509">
            <v>72026.773715150193</v>
          </cell>
          <cell r="I509">
            <v>76040.852845745481</v>
          </cell>
          <cell r="J509">
            <v>90120.717468514849</v>
          </cell>
          <cell r="K509">
            <v>104503.11622469778</v>
          </cell>
          <cell r="L509">
            <v>117344.14277204649</v>
          </cell>
          <cell r="M509">
            <v>129336.45941634709</v>
          </cell>
          <cell r="N509">
            <v>141396.42583312551</v>
          </cell>
          <cell r="O509">
            <v>158732.37555594146</v>
          </cell>
          <cell r="P509">
            <v>182757.14885625709</v>
          </cell>
          <cell r="Q509">
            <v>208602.86938822526</v>
          </cell>
          <cell r="R509">
            <v>235100.87009292073</v>
          </cell>
          <cell r="S509">
            <v>261508.18186144947</v>
          </cell>
          <cell r="T509">
            <v>287804.09138297936</v>
          </cell>
          <cell r="U509">
            <v>317129.83335534175</v>
          </cell>
          <cell r="V509">
            <v>346333.14155184553</v>
          </cell>
          <cell r="W509">
            <v>374048.21400830947</v>
          </cell>
          <cell r="X509">
            <v>403109.11538508319</v>
          </cell>
          <cell r="Y509">
            <v>432017.92134348262</v>
          </cell>
          <cell r="Z509">
            <v>465512.09715871012</v>
          </cell>
          <cell r="AA509">
            <v>501342.69576968078</v>
          </cell>
          <cell r="AB509">
            <v>537090.65635716997</v>
          </cell>
          <cell r="AC509">
            <v>572725.44475516025</v>
          </cell>
          <cell r="AD509">
            <v>619848.87127736246</v>
          </cell>
          <cell r="AE509">
            <v>666872.4673774679</v>
          </cell>
          <cell r="AF509">
            <v>713780.38796949142</v>
          </cell>
          <cell r="AG509">
            <v>760550.31623704766</v>
          </cell>
          <cell r="AH509">
            <v>807147.55081359216</v>
          </cell>
          <cell r="AI509">
            <v>853614.44368785818</v>
          </cell>
          <cell r="AJ509">
            <v>901369.28624358214</v>
          </cell>
          <cell r="AK509">
            <v>948995.59996161796</v>
          </cell>
          <cell r="AL509">
            <v>996514.43756337441</v>
          </cell>
          <cell r="AM509">
            <v>1046332.8198774559</v>
          </cell>
          <cell r="AN509">
            <v>1096050.0004184884</v>
          </cell>
          <cell r="AO509">
            <v>1145660.5751246561</v>
          </cell>
          <cell r="AP509">
            <v>1213340.2402143495</v>
          </cell>
          <cell r="AQ509">
            <v>1294118.6362236592</v>
          </cell>
          <cell r="AR509">
            <v>1326007.7361977634</v>
          </cell>
          <cell r="AS509">
            <v>1393366.2483290376</v>
          </cell>
          <cell r="AT509">
            <v>1453122.2968684547</v>
          </cell>
          <cell r="AU509">
            <v>1533351.2096826225</v>
          </cell>
          <cell r="AV509">
            <v>1596368.2422806122</v>
          </cell>
          <cell r="AW509">
            <v>1667736.0723792741</v>
          </cell>
          <cell r="AX509">
            <v>1735474.9116188297</v>
          </cell>
          <cell r="AY509">
            <v>1800495.7272142994</v>
          </cell>
          <cell r="AZ509">
            <v>1866666.2261438528</v>
          </cell>
          <cell r="BA509">
            <v>1931457.3468460059</v>
          </cell>
          <cell r="BB509">
            <v>2009015.0596259441</v>
          </cell>
          <cell r="BC509">
            <v>2073506.6501341078</v>
          </cell>
          <cell r="BD509">
            <v>2137899.663736111</v>
          </cell>
          <cell r="BE509">
            <v>2202198.1515859808</v>
          </cell>
          <cell r="BF509">
            <v>2266396.380636944</v>
          </cell>
          <cell r="BG509">
            <v>2336164.2668807213</v>
          </cell>
          <cell r="BH509">
            <v>2400152.6035795994</v>
          </cell>
          <cell r="BI509">
            <v>2464059.5822652811</v>
          </cell>
          <cell r="BJ509">
            <v>2527883.0707217418</v>
          </cell>
          <cell r="BK509">
            <v>2591625.4722931413</v>
          </cell>
          <cell r="BL509">
            <v>2655292.9938200233</v>
          </cell>
        </row>
        <row r="510">
          <cell r="B510">
            <v>1</v>
          </cell>
          <cell r="C510" t="str">
            <v>RAM-PDP</v>
          </cell>
          <cell r="E510">
            <v>-128.4365</v>
          </cell>
          <cell r="F510">
            <v>-117.23099999999999</v>
          </cell>
          <cell r="G510">
            <v>-123.11983333333335</v>
          </cell>
          <cell r="H510">
            <v>-106.06543869382233</v>
          </cell>
          <cell r="I510">
            <v>-118.18283333333332</v>
          </cell>
          <cell r="J510">
            <v>-103.0227301078921</v>
          </cell>
          <cell r="K510">
            <v>-105.02921812059139</v>
          </cell>
          <cell r="L510">
            <v>-103.56903234183046</v>
          </cell>
          <cell r="M510">
            <v>-98.843517540376155</v>
          </cell>
          <cell r="N510">
            <v>-100.87403071737356</v>
          </cell>
          <cell r="O510">
            <v>-96.449076543072522</v>
          </cell>
          <cell r="P510">
            <v>-98.474968450042951</v>
          </cell>
          <cell r="Q510">
            <v>-97.340000632312908</v>
          </cell>
          <cell r="R510">
            <v>-86.714684242405809</v>
          </cell>
          <cell r="S510">
            <v>-94.810661074659436</v>
          </cell>
          <cell r="T510">
            <v>-90.748878040579157</v>
          </cell>
          <cell r="U510">
            <v>-92.788763844484365</v>
          </cell>
          <cell r="V510">
            <v>-88.87694744286145</v>
          </cell>
          <cell r="W510">
            <v>-90.898817773174315</v>
          </cell>
          <cell r="X510">
            <v>-89.828607119938496</v>
          </cell>
          <cell r="Y510">
            <v>-86.052716435566708</v>
          </cell>
          <cell r="Z510">
            <v>-88.051029843037028</v>
          </cell>
          <cell r="AA510">
            <v>-84.398480452477628</v>
          </cell>
          <cell r="AB510">
            <v>-86.384038673395708</v>
          </cell>
          <cell r="AC510">
            <v>-85.368884783998737</v>
          </cell>
          <cell r="AD510">
            <v>-76.393403550983209</v>
          </cell>
          <cell r="AE510">
            <v>-83.748284172626754</v>
          </cell>
          <cell r="AF510">
            <v>-80.181897178299536</v>
          </cell>
          <cell r="AG510">
            <v>-82.113523707340221</v>
          </cell>
          <cell r="AH510">
            <v>-78.775622035078285</v>
          </cell>
          <cell r="AI510">
            <v>-80.681195401901604</v>
          </cell>
          <cell r="AJ510">
            <v>-79.985608502567771</v>
          </cell>
          <cell r="AK510">
            <v>-76.734708310684525</v>
          </cell>
          <cell r="AL510">
            <v>-78.589417995920954</v>
          </cell>
          <cell r="AM510">
            <v>-75.367418966860981</v>
          </cell>
          <cell r="AN510">
            <v>-77.175918205171712</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row>
        <row r="511">
          <cell r="B511">
            <v>2</v>
          </cell>
          <cell r="C511" t="str">
            <v>RAM-PDNP</v>
          </cell>
          <cell r="E511">
            <v>0</v>
          </cell>
          <cell r="F511">
            <v>0</v>
          </cell>
          <cell r="G511">
            <v>0</v>
          </cell>
          <cell r="H511">
            <v>-1.4161888606179152</v>
          </cell>
          <cell r="I511">
            <v>-1.423948740998529</v>
          </cell>
          <cell r="J511">
            <v>-1.3409968354831885</v>
          </cell>
          <cell r="K511">
            <v>-1.3486118874707946</v>
          </cell>
          <cell r="L511">
            <v>-12.454962104473383</v>
          </cell>
          <cell r="M511">
            <v>-9.4029193246075824</v>
          </cell>
          <cell r="N511">
            <v>-8.366894717382392</v>
          </cell>
          <cell r="O511">
            <v>-16.648545444380012</v>
          </cell>
          <cell r="P511">
            <v>-14.018117984634131</v>
          </cell>
          <cell r="Q511">
            <v>-12.329735332621093</v>
          </cell>
          <cell r="R511">
            <v>-13.269216321068647</v>
          </cell>
          <cell r="S511">
            <v>-13.717055097778903</v>
          </cell>
          <cell r="T511">
            <v>-12.453836587228503</v>
          </cell>
          <cell r="U511">
            <v>-17.816005024482052</v>
          </cell>
          <cell r="V511">
            <v>-16.312745556271963</v>
          </cell>
          <cell r="W511">
            <v>-16.000330201274931</v>
          </cell>
          <cell r="X511">
            <v>-17.582103167989256</v>
          </cell>
          <cell r="Y511">
            <v>-15.765451436141712</v>
          </cell>
          <cell r="Z511">
            <v>-15.344052407589935</v>
          </cell>
          <cell r="AA511">
            <v>-17.553731823765961</v>
          </cell>
          <cell r="AB511">
            <v>-16.628552615122409</v>
          </cell>
          <cell r="AC511">
            <v>-15.440013876996915</v>
          </cell>
          <cell r="AD511">
            <v>-13.097630382801167</v>
          </cell>
          <cell r="AE511">
            <v>-13.694466247021257</v>
          </cell>
          <cell r="AF511">
            <v>-12.513809729195444</v>
          </cell>
          <cell r="AG511">
            <v>-12.183297948002773</v>
          </cell>
          <cell r="AH511">
            <v>-11.233583612385756</v>
          </cell>
          <cell r="AI511">
            <v>-11.088964967664779</v>
          </cell>
          <cell r="AJ511">
            <v>-10.609661371537628</v>
          </cell>
          <cell r="AK511">
            <v>-9.7601180774513168</v>
          </cell>
          <cell r="AL511">
            <v>-10.368300846676926</v>
          </cell>
          <cell r="AM511">
            <v>-10.786540487772182</v>
          </cell>
          <cell r="AN511">
            <v>-10.837635139465542</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row>
        <row r="512">
          <cell r="B512">
            <v>3</v>
          </cell>
          <cell r="C512" t="str">
            <v>RAM-PUD</v>
          </cell>
          <cell r="E512">
            <v>0</v>
          </cell>
          <cell r="F512">
            <v>0</v>
          </cell>
          <cell r="G512">
            <v>0</v>
          </cell>
          <cell r="H512">
            <v>-3.031433110606776</v>
          </cell>
          <cell r="I512">
            <v>-10.926103055265282</v>
          </cell>
          <cell r="J512">
            <v>-9.5808633496966742</v>
          </cell>
          <cell r="K512">
            <v>-9.1414288504922059</v>
          </cell>
          <cell r="L512">
            <v>-24.908138031561183</v>
          </cell>
          <cell r="M512">
            <v>-20.306358240058767</v>
          </cell>
          <cell r="N512">
            <v>-18.719800743973902</v>
          </cell>
          <cell r="O512">
            <v>-53.933107105796779</v>
          </cell>
          <cell r="P512">
            <v>-48.228658379287694</v>
          </cell>
          <cell r="Q512">
            <v>-43.335192450549542</v>
          </cell>
          <cell r="R512">
            <v>-38.135030275197082</v>
          </cell>
          <cell r="S512">
            <v>-39.884555931127558</v>
          </cell>
          <cell r="T512">
            <v>-36.71547561489394</v>
          </cell>
          <cell r="U512">
            <v>-57.905997893468601</v>
          </cell>
          <cell r="V512">
            <v>-51.31734135323051</v>
          </cell>
          <cell r="W512">
            <v>-49.713773146565146</v>
          </cell>
          <cell r="X512">
            <v>-62.539965453850499</v>
          </cell>
          <cell r="Y512">
            <v>-56.900569970073377</v>
          </cell>
          <cell r="Z512">
            <v>-55.55564908816045</v>
          </cell>
          <cell r="AA512">
            <v>-68.04450617427355</v>
          </cell>
          <cell r="AB512">
            <v>-65.350294421563561</v>
          </cell>
          <cell r="AC512">
            <v>-61.417490896612733</v>
          </cell>
          <cell r="AD512">
            <v>-61.19173791258855</v>
          </cell>
          <cell r="AE512">
            <v>-64.255091530406048</v>
          </cell>
          <cell r="AF512">
            <v>-59.32643155112612</v>
          </cell>
          <cell r="AG512">
            <v>-68.001518788465859</v>
          </cell>
          <cell r="AH512">
            <v>-62.705054367017489</v>
          </cell>
          <cell r="AI512">
            <v>-62.18695294617811</v>
          </cell>
          <cell r="AJ512">
            <v>-70.880388369489751</v>
          </cell>
          <cell r="AK512">
            <v>-65.547135751152567</v>
          </cell>
          <cell r="AL512">
            <v>-65.349454837417795</v>
          </cell>
          <cell r="AM512">
            <v>-63.488215425599186</v>
          </cell>
          <cell r="AN512">
            <v>-63.371573257198619</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row>
        <row r="513">
          <cell r="B513">
            <v>4</v>
          </cell>
          <cell r="C513" t="str">
            <v>GEOI-PDP</v>
          </cell>
          <cell r="E513">
            <v>-189.96666666666667</v>
          </cell>
          <cell r="F513">
            <v>-183.1</v>
          </cell>
          <cell r="G513">
            <v>-176.2</v>
          </cell>
          <cell r="H513">
            <v>-239.58224500000003</v>
          </cell>
          <cell r="I513">
            <v>-231.26167666666666</v>
          </cell>
          <cell r="J513">
            <v>-222.18773999999999</v>
          </cell>
          <cell r="K513">
            <v>-213.65144166666667</v>
          </cell>
          <cell r="L513">
            <v>-206.39256333333333</v>
          </cell>
          <cell r="M513">
            <v>-200.05254666666667</v>
          </cell>
          <cell r="N513">
            <v>-194.42878499999998</v>
          </cell>
          <cell r="O513">
            <v>-189.36668166666669</v>
          </cell>
          <cell r="P513">
            <v>-184.76918666666666</v>
          </cell>
          <cell r="Q513">
            <v>-177.52331000000001</v>
          </cell>
          <cell r="R513">
            <v>-173.41191000000001</v>
          </cell>
          <cell r="S513">
            <v>-169.86989</v>
          </cell>
          <cell r="T513">
            <v>-166.57022833333332</v>
          </cell>
          <cell r="U513">
            <v>-163.159175</v>
          </cell>
          <cell r="V513">
            <v>-160.13779</v>
          </cell>
          <cell r="W513">
            <v>-157.27827333333335</v>
          </cell>
          <cell r="X513">
            <v>-154.64084666666665</v>
          </cell>
          <cell r="Y513">
            <v>-152.14718833333333</v>
          </cell>
          <cell r="Z513">
            <v>-149.74690666666666</v>
          </cell>
          <cell r="AA513">
            <v>-147.43808666666666</v>
          </cell>
          <cell r="AB513">
            <v>-145.29656500000002</v>
          </cell>
          <cell r="AC513">
            <v>-133.32845333333336</v>
          </cell>
          <cell r="AD513">
            <v>-133.32845333333336</v>
          </cell>
          <cell r="AE513">
            <v>-133.32845333333336</v>
          </cell>
          <cell r="AF513">
            <v>-133.32845333333336</v>
          </cell>
          <cell r="AG513">
            <v>-133.32845333333336</v>
          </cell>
          <cell r="AH513">
            <v>-133.32845333333336</v>
          </cell>
          <cell r="AI513">
            <v>-133.32845333333336</v>
          </cell>
          <cell r="AJ513">
            <v>-133.32845333333336</v>
          </cell>
          <cell r="AK513">
            <v>-133.32845333333336</v>
          </cell>
          <cell r="AL513">
            <v>-133.32845333333336</v>
          </cell>
          <cell r="AM513">
            <v>-133.32845333333336</v>
          </cell>
          <cell r="AN513">
            <v>-133.32845333333336</v>
          </cell>
          <cell r="AO513">
            <v>-116.31036277777783</v>
          </cell>
          <cell r="AP513">
            <v>-116.31036277777783</v>
          </cell>
          <cell r="AQ513">
            <v>-116.31036277777783</v>
          </cell>
          <cell r="AR513">
            <v>-116.31036277777783</v>
          </cell>
          <cell r="AS513">
            <v>-116.31036277777783</v>
          </cell>
          <cell r="AT513">
            <v>-116.31036277777783</v>
          </cell>
          <cell r="AU513">
            <v>-116.31036277777783</v>
          </cell>
          <cell r="AV513">
            <v>-116.31036277777783</v>
          </cell>
          <cell r="AW513">
            <v>-116.31036277777783</v>
          </cell>
          <cell r="AX513">
            <v>-116.31036277777783</v>
          </cell>
          <cell r="AY513">
            <v>-116.31036277777783</v>
          </cell>
          <cell r="AZ513">
            <v>-116.31036277777783</v>
          </cell>
          <cell r="BA513">
            <v>-103.4559081944445</v>
          </cell>
          <cell r="BB513">
            <v>-103.4559081944445</v>
          </cell>
          <cell r="BC513">
            <v>-103.4559081944445</v>
          </cell>
          <cell r="BD513">
            <v>-103.4559081944445</v>
          </cell>
          <cell r="BE513">
            <v>-103.4559081944445</v>
          </cell>
          <cell r="BF513">
            <v>-103.4559081944445</v>
          </cell>
          <cell r="BG513">
            <v>-103.4559081944445</v>
          </cell>
          <cell r="BH513">
            <v>-103.4559081944445</v>
          </cell>
          <cell r="BI513">
            <v>-103.4559081944445</v>
          </cell>
          <cell r="BJ513">
            <v>-103.4559081944445</v>
          </cell>
          <cell r="BK513">
            <v>-103.4559081944445</v>
          </cell>
          <cell r="BL513">
            <v>-103.4559081944445</v>
          </cell>
        </row>
        <row r="514">
          <cell r="B514">
            <v>5</v>
          </cell>
          <cell r="C514" t="str">
            <v>GEOI-PDNP</v>
          </cell>
          <cell r="E514">
            <v>0</v>
          </cell>
          <cell r="F514">
            <v>0</v>
          </cell>
          <cell r="G514">
            <v>0</v>
          </cell>
          <cell r="H514">
            <v>-1.2055733333333334</v>
          </cell>
          <cell r="I514">
            <v>-2.2136066666666667</v>
          </cell>
          <cell r="J514">
            <v>-3.8794983333333333</v>
          </cell>
          <cell r="K514">
            <v>-4.0515150000000002</v>
          </cell>
          <cell r="L514">
            <v>-3.8234333333333335</v>
          </cell>
          <cell r="M514">
            <v>-8.1100233333333343</v>
          </cell>
          <cell r="N514">
            <v>-9.0231433333333335</v>
          </cell>
          <cell r="O514">
            <v>-8.2583883333333326</v>
          </cell>
          <cell r="P514">
            <v>-12.072578333333333</v>
          </cell>
          <cell r="Q514">
            <v>-10.979283333333333</v>
          </cell>
          <cell r="R514">
            <v>-11.093756666666668</v>
          </cell>
          <cell r="S514">
            <v>-13.788923333333335</v>
          </cell>
          <cell r="T514">
            <v>-13.090931666666666</v>
          </cell>
          <cell r="U514">
            <v>-19.544971666666665</v>
          </cell>
          <cell r="V514">
            <v>-19.80097</v>
          </cell>
          <cell r="W514">
            <v>-19.065559999999998</v>
          </cell>
          <cell r="X514">
            <v>-18.582018333333334</v>
          </cell>
          <cell r="Y514">
            <v>-17.610495</v>
          </cell>
          <cell r="Z514">
            <v>-17.202813333333335</v>
          </cell>
          <cell r="AA514">
            <v>-17.577038333333334</v>
          </cell>
          <cell r="AB514">
            <v>-17.403011666666668</v>
          </cell>
          <cell r="AC514">
            <v>-20.113750138888882</v>
          </cell>
          <cell r="AD514">
            <v>-20.113750138888882</v>
          </cell>
          <cell r="AE514">
            <v>-20.113750138888882</v>
          </cell>
          <cell r="AF514">
            <v>-20.113750138888882</v>
          </cell>
          <cell r="AG514">
            <v>-20.113750138888882</v>
          </cell>
          <cell r="AH514">
            <v>-20.113750138888882</v>
          </cell>
          <cell r="AI514">
            <v>-20.113750138888882</v>
          </cell>
          <cell r="AJ514">
            <v>-20.113750138888882</v>
          </cell>
          <cell r="AK514">
            <v>-20.113750138888882</v>
          </cell>
          <cell r="AL514">
            <v>-20.113750138888882</v>
          </cell>
          <cell r="AM514">
            <v>-20.113750138888882</v>
          </cell>
          <cell r="AN514">
            <v>-20.113750138888882</v>
          </cell>
          <cell r="AO514">
            <v>-23.732895555555547</v>
          </cell>
          <cell r="AP514">
            <v>-23.732895555555547</v>
          </cell>
          <cell r="AQ514">
            <v>-23.732895555555547</v>
          </cell>
          <cell r="AR514">
            <v>-23.732895555555547</v>
          </cell>
          <cell r="AS514">
            <v>-23.732895555555547</v>
          </cell>
          <cell r="AT514">
            <v>-23.732895555555547</v>
          </cell>
          <cell r="AU514">
            <v>-23.732895555555547</v>
          </cell>
          <cell r="AV514">
            <v>-23.732895555555547</v>
          </cell>
          <cell r="AW514">
            <v>-23.732895555555547</v>
          </cell>
          <cell r="AX514">
            <v>-23.732895555555547</v>
          </cell>
          <cell r="AY514">
            <v>-23.732895555555547</v>
          </cell>
          <cell r="AZ514">
            <v>-23.732895555555547</v>
          </cell>
          <cell r="BA514">
            <v>-24.029851527777822</v>
          </cell>
          <cell r="BB514">
            <v>-24.029851527777822</v>
          </cell>
          <cell r="BC514">
            <v>-24.029851527777822</v>
          </cell>
          <cell r="BD514">
            <v>-24.029851527777822</v>
          </cell>
          <cell r="BE514">
            <v>-24.029851527777822</v>
          </cell>
          <cell r="BF514">
            <v>-24.029851527777822</v>
          </cell>
          <cell r="BG514">
            <v>-24.029851527777822</v>
          </cell>
          <cell r="BH514">
            <v>-24.029851527777822</v>
          </cell>
          <cell r="BI514">
            <v>-24.029851527777822</v>
          </cell>
          <cell r="BJ514">
            <v>-24.029851527777822</v>
          </cell>
          <cell r="BK514">
            <v>-24.029851527777822</v>
          </cell>
          <cell r="BL514">
            <v>-24.029851527777822</v>
          </cell>
        </row>
        <row r="515">
          <cell r="B515">
            <v>6</v>
          </cell>
          <cell r="C515" t="str">
            <v>GEOI-PUD</v>
          </cell>
          <cell r="E515">
            <v>-8.1833333333333336</v>
          </cell>
          <cell r="F515">
            <v>-6.9</v>
          </cell>
          <cell r="G515">
            <v>-5.95</v>
          </cell>
          <cell r="H515">
            <v>-9.4633083333333339</v>
          </cell>
          <cell r="I515">
            <v>-10.226508333333333</v>
          </cell>
          <cell r="J515">
            <v>-10.140803333333334</v>
          </cell>
          <cell r="K515">
            <v>-11.071568333333333</v>
          </cell>
          <cell r="L515">
            <v>-11.133370000000001</v>
          </cell>
          <cell r="M515">
            <v>-17.305520000000001</v>
          </cell>
          <cell r="N515">
            <v>-52.342628333333337</v>
          </cell>
          <cell r="O515">
            <v>-44.896161666666664</v>
          </cell>
          <cell r="P515">
            <v>-78.151168333333331</v>
          </cell>
          <cell r="Q515">
            <v>-81.109004999999982</v>
          </cell>
          <cell r="R515">
            <v>-69.12356166666666</v>
          </cell>
          <cell r="S515">
            <v>-61.504249999999999</v>
          </cell>
          <cell r="T515">
            <v>-79.071754999999996</v>
          </cell>
          <cell r="U515">
            <v>-69.476953333333327</v>
          </cell>
          <cell r="V515">
            <v>-64.858118333333337</v>
          </cell>
          <cell r="W515">
            <v>-60.042481666666667</v>
          </cell>
          <cell r="X515">
            <v>-92.76560666666667</v>
          </cell>
          <cell r="Y515">
            <v>-80.349478333333337</v>
          </cell>
          <cell r="Z515">
            <v>-72.808700000000002</v>
          </cell>
          <cell r="AA515">
            <v>-66.514266666666657</v>
          </cell>
          <cell r="AB515">
            <v>-64.458055000000002</v>
          </cell>
          <cell r="AC515">
            <v>-60.368498888888837</v>
          </cell>
          <cell r="AD515">
            <v>-60.368498888888837</v>
          </cell>
          <cell r="AE515">
            <v>-60.368498888888837</v>
          </cell>
          <cell r="AF515">
            <v>-60.368498888888837</v>
          </cell>
          <cell r="AG515">
            <v>-60.368498888888837</v>
          </cell>
          <cell r="AH515">
            <v>-60.368498888888837</v>
          </cell>
          <cell r="AI515">
            <v>-60.368498888888837</v>
          </cell>
          <cell r="AJ515">
            <v>-60.368498888888837</v>
          </cell>
          <cell r="AK515">
            <v>-60.368498888888837</v>
          </cell>
          <cell r="AL515">
            <v>-60.368498888888837</v>
          </cell>
          <cell r="AM515">
            <v>-60.368498888888837</v>
          </cell>
          <cell r="AN515">
            <v>-60.368498888888837</v>
          </cell>
          <cell r="AO515">
            <v>-44.763076249999969</v>
          </cell>
          <cell r="AP515">
            <v>-44.763076249999969</v>
          </cell>
          <cell r="AQ515">
            <v>-44.763076249999969</v>
          </cell>
          <cell r="AR515">
            <v>-44.763076249999969</v>
          </cell>
          <cell r="AS515">
            <v>-44.763076249999969</v>
          </cell>
          <cell r="AT515">
            <v>-44.763076249999969</v>
          </cell>
          <cell r="AU515">
            <v>-44.763076249999969</v>
          </cell>
          <cell r="AV515">
            <v>-44.763076249999969</v>
          </cell>
          <cell r="AW515">
            <v>-44.763076249999969</v>
          </cell>
          <cell r="AX515">
            <v>-44.763076249999969</v>
          </cell>
          <cell r="AY515">
            <v>-44.763076249999969</v>
          </cell>
          <cell r="AZ515">
            <v>-44.763076249999969</v>
          </cell>
          <cell r="BA515">
            <v>-33.872029583333308</v>
          </cell>
          <cell r="BB515">
            <v>-33.872029583333308</v>
          </cell>
          <cell r="BC515">
            <v>-33.872029583333308</v>
          </cell>
          <cell r="BD515">
            <v>-33.872029583333308</v>
          </cell>
          <cell r="BE515">
            <v>-33.872029583333308</v>
          </cell>
          <cell r="BF515">
            <v>-33.872029583333308</v>
          </cell>
          <cell r="BG515">
            <v>-33.872029583333308</v>
          </cell>
          <cell r="BH515">
            <v>-33.872029583333308</v>
          </cell>
          <cell r="BI515">
            <v>-33.872029583333308</v>
          </cell>
          <cell r="BJ515">
            <v>-33.872029583333308</v>
          </cell>
          <cell r="BK515">
            <v>-33.872029583333308</v>
          </cell>
          <cell r="BL515">
            <v>-33.872029583333308</v>
          </cell>
        </row>
        <row r="516">
          <cell r="B516">
            <v>7</v>
          </cell>
          <cell r="C516" t="str">
            <v>CH4-PDP</v>
          </cell>
          <cell r="E516">
            <v>-37.483333333333334</v>
          </cell>
          <cell r="F516">
            <v>-63.783333333333339</v>
          </cell>
          <cell r="G516">
            <v>-68.133333333333326</v>
          </cell>
          <cell r="H516">
            <v>-62.18333333333333</v>
          </cell>
          <cell r="I516">
            <v>-57.216666666666669</v>
          </cell>
          <cell r="J516">
            <v>-53.083333333333329</v>
          </cell>
          <cell r="K516">
            <v>-49.166666666666664</v>
          </cell>
          <cell r="L516">
            <v>-45.68333333333333</v>
          </cell>
          <cell r="M516">
            <v>-43.449999999999996</v>
          </cell>
          <cell r="N516">
            <v>-42.166666666666664</v>
          </cell>
          <cell r="O516">
            <v>-40.88333333333334</v>
          </cell>
          <cell r="P516">
            <v>-39.6</v>
          </cell>
          <cell r="Q516">
            <v>-38.533333333333331</v>
          </cell>
          <cell r="R516">
            <v>-37.35</v>
          </cell>
          <cell r="S516">
            <v>-36.18333333333333</v>
          </cell>
          <cell r="T516">
            <v>-35.216666666666661</v>
          </cell>
          <cell r="U516">
            <v>-34.15</v>
          </cell>
          <cell r="V516">
            <v>-33.083333333333329</v>
          </cell>
          <cell r="W516">
            <v>-32.133333333333333</v>
          </cell>
          <cell r="X516">
            <v>-31.166666666666664</v>
          </cell>
          <cell r="Y516">
            <v>-30.216666666666665</v>
          </cell>
          <cell r="Z516">
            <v>-29.35</v>
          </cell>
          <cell r="AA516">
            <v>-28.5</v>
          </cell>
          <cell r="AB516">
            <v>-27.650000000000002</v>
          </cell>
          <cell r="AC516">
            <v>-26.799999999999997</v>
          </cell>
          <cell r="AD516">
            <v>-26.15</v>
          </cell>
          <cell r="AE516">
            <v>-25.416666666666668</v>
          </cell>
          <cell r="AF516">
            <v>-24.883333333333333</v>
          </cell>
          <cell r="AG516">
            <v>-24.450000000000003</v>
          </cell>
          <cell r="AH516">
            <v>-23.93333333333333</v>
          </cell>
          <cell r="AI516">
            <v>-23.5</v>
          </cell>
          <cell r="AJ516">
            <v>-23.083333333333336</v>
          </cell>
          <cell r="AK516">
            <v>-22.866666666666667</v>
          </cell>
          <cell r="AL516">
            <v>-22.65</v>
          </cell>
          <cell r="AM516">
            <v>-22.333333333333332</v>
          </cell>
          <cell r="AN516">
            <v>-22.133333333333333</v>
          </cell>
          <cell r="AO516">
            <v>-22.016666666666666</v>
          </cell>
          <cell r="AP516">
            <v>-21.799999999999997</v>
          </cell>
          <cell r="AQ516">
            <v>-21.583333333333332</v>
          </cell>
          <cell r="AR516">
            <v>-21.483333333333331</v>
          </cell>
          <cell r="AS516">
            <v>-21.266666666666666</v>
          </cell>
          <cell r="AT516">
            <v>-21.15</v>
          </cell>
          <cell r="AU516">
            <v>-20.833333333333332</v>
          </cell>
          <cell r="AV516">
            <v>-20.633333333333333</v>
          </cell>
          <cell r="AW516">
            <v>-20.516666666666666</v>
          </cell>
          <cell r="AX516">
            <v>-20.3</v>
          </cell>
          <cell r="AY516">
            <v>-20.200000000000003</v>
          </cell>
          <cell r="AZ516">
            <v>-19.983333333333334</v>
          </cell>
          <cell r="BA516">
            <v>-19.866666666666667</v>
          </cell>
          <cell r="BB516">
            <v>-19.666666666666668</v>
          </cell>
          <cell r="BC516">
            <v>-19.45</v>
          </cell>
          <cell r="BD516">
            <v>-19.233333333333334</v>
          </cell>
          <cell r="BE516">
            <v>-19.133333333333333</v>
          </cell>
          <cell r="BF516">
            <v>-18.916666666666664</v>
          </cell>
          <cell r="BG516">
            <v>-18.799999999999997</v>
          </cell>
          <cell r="BH516">
            <v>-18.599999999999998</v>
          </cell>
          <cell r="BI516">
            <v>-18.483333333333334</v>
          </cell>
          <cell r="BJ516">
            <v>-18.266666666666666</v>
          </cell>
          <cell r="BK516">
            <v>-18.166666666666668</v>
          </cell>
          <cell r="BL516">
            <v>-18.049999999999997</v>
          </cell>
        </row>
        <row r="517">
          <cell r="B517">
            <v>8</v>
          </cell>
          <cell r="C517" t="str">
            <v>CH4-PDNP</v>
          </cell>
          <cell r="E517">
            <v>0</v>
          </cell>
          <cell r="F517">
            <v>0</v>
          </cell>
          <cell r="G517">
            <v>0</v>
          </cell>
          <cell r="H517">
            <v>-8.1</v>
          </cell>
          <cell r="I517">
            <v>-19.283333333333335</v>
          </cell>
          <cell r="J517">
            <v>-21.7</v>
          </cell>
          <cell r="K517">
            <v>-19.383333333333333</v>
          </cell>
          <cell r="L517">
            <v>-16.55</v>
          </cell>
          <cell r="M517">
            <v>-14.133333333333333</v>
          </cell>
          <cell r="N517">
            <v>-12.05</v>
          </cell>
          <cell r="O517">
            <v>-10.3</v>
          </cell>
          <cell r="P517">
            <v>-9.0833333333333339</v>
          </cell>
          <cell r="Q517">
            <v>-8.4333333333333336</v>
          </cell>
          <cell r="R517">
            <v>-8.2166666666666668</v>
          </cell>
          <cell r="S517">
            <v>-7.7833333333333341</v>
          </cell>
          <cell r="T517">
            <v>-7.5666666666666673</v>
          </cell>
          <cell r="U517">
            <v>-7.2333333333333334</v>
          </cell>
          <cell r="V517">
            <v>-7.0166666666666666</v>
          </cell>
          <cell r="W517">
            <v>-6.6833333333333327</v>
          </cell>
          <cell r="X517">
            <v>-6.4666666666666659</v>
          </cell>
          <cell r="Y517">
            <v>-6.2499999999999991</v>
          </cell>
          <cell r="Z517">
            <v>-6.0333333333333332</v>
          </cell>
          <cell r="AA517">
            <v>-5.8</v>
          </cell>
          <cell r="AB517">
            <v>-5.583333333333333</v>
          </cell>
          <cell r="AC517">
            <v>-5.3666666666666671</v>
          </cell>
          <cell r="AD517">
            <v>-5.25</v>
          </cell>
          <cell r="AE517">
            <v>-5.0333333333333332</v>
          </cell>
          <cell r="AF517">
            <v>-4.916666666666667</v>
          </cell>
          <cell r="AG517">
            <v>-4.6000000000000005</v>
          </cell>
          <cell r="AH517">
            <v>-4.4833333333333343</v>
          </cell>
          <cell r="AI517">
            <v>-4.2833333333333332</v>
          </cell>
          <cell r="AJ517">
            <v>-4.166666666666667</v>
          </cell>
          <cell r="AK517">
            <v>-4.05</v>
          </cell>
          <cell r="AL517">
            <v>-3.9333333333333336</v>
          </cell>
          <cell r="AM517">
            <v>-3.7166666666666663</v>
          </cell>
          <cell r="AN517">
            <v>-3.6166666666666663</v>
          </cell>
          <cell r="AO517">
            <v>-3.5166666666666666</v>
          </cell>
          <cell r="AP517">
            <v>-3.5166666666666666</v>
          </cell>
          <cell r="AQ517">
            <v>-3.4999999999999996</v>
          </cell>
          <cell r="AR517">
            <v>-3.4999999999999996</v>
          </cell>
          <cell r="AS517">
            <v>-3.3999999999999995</v>
          </cell>
          <cell r="AT517">
            <v>-3.3999999999999995</v>
          </cell>
          <cell r="AU517">
            <v>-3.3999999999999995</v>
          </cell>
          <cell r="AV517">
            <v>-3.3999999999999995</v>
          </cell>
          <cell r="AW517">
            <v>-3.3999999999999995</v>
          </cell>
          <cell r="AX517">
            <v>-3.3</v>
          </cell>
          <cell r="AY517">
            <v>-3.2833333333333332</v>
          </cell>
          <cell r="AZ517">
            <v>-3.2833333333333332</v>
          </cell>
          <cell r="BA517">
            <v>-3.2833333333333332</v>
          </cell>
          <cell r="BB517">
            <v>-3.2833333333333332</v>
          </cell>
          <cell r="BC517">
            <v>-3.1833333333333331</v>
          </cell>
          <cell r="BD517">
            <v>-3.1833333333333331</v>
          </cell>
          <cell r="BE517">
            <v>-3.1833333333333331</v>
          </cell>
          <cell r="BF517">
            <v>-3.1833333333333331</v>
          </cell>
          <cell r="BG517">
            <v>-3.1666666666666665</v>
          </cell>
          <cell r="BH517">
            <v>-3.1666666666666665</v>
          </cell>
          <cell r="BI517">
            <v>-3.0666666666666664</v>
          </cell>
          <cell r="BJ517">
            <v>-3.0666666666666664</v>
          </cell>
          <cell r="BK517">
            <v>-3.0666666666666664</v>
          </cell>
          <cell r="BL517">
            <v>-3.0666666666666664</v>
          </cell>
        </row>
        <row r="518">
          <cell r="B518">
            <v>9</v>
          </cell>
          <cell r="C518" t="str">
            <v>Utica_BOG</v>
          </cell>
          <cell r="E518">
            <v>0</v>
          </cell>
          <cell r="F518">
            <v>0</v>
          </cell>
          <cell r="G518">
            <v>0</v>
          </cell>
          <cell r="H518">
            <v>0</v>
          </cell>
          <cell r="I518">
            <v>0</v>
          </cell>
          <cell r="J518">
            <v>0</v>
          </cell>
          <cell r="K518">
            <v>0</v>
          </cell>
          <cell r="L518">
            <v>0</v>
          </cell>
          <cell r="M518">
            <v>0</v>
          </cell>
          <cell r="N518">
            <v>1270.4889576923701</v>
          </cell>
          <cell r="O518">
            <v>1270.4889576923701</v>
          </cell>
          <cell r="P518">
            <v>0</v>
          </cell>
          <cell r="Q518">
            <v>1270.4889576923701</v>
          </cell>
          <cell r="R518">
            <v>1259.3846822055416</v>
          </cell>
          <cell r="S518">
            <v>1250.2792557791356</v>
          </cell>
          <cell r="T518">
            <v>1253.6446891637813</v>
          </cell>
          <cell r="U518">
            <v>1244.9032266962213</v>
          </cell>
          <cell r="V518">
            <v>1237.5540186439653</v>
          </cell>
          <cell r="W518">
            <v>1231.1749331995256</v>
          </cell>
          <cell r="X518">
            <v>1225.5180252959551</v>
          </cell>
          <cell r="Y518">
            <v>1220.4234151031835</v>
          </cell>
          <cell r="Z518">
            <v>1215.7810835975795</v>
          </cell>
          <cell r="AA518">
            <v>1211.5116156165291</v>
          </cell>
          <cell r="AB518">
            <v>1207.5555543445855</v>
          </cell>
          <cell r="AC518">
            <v>1203.8670812051887</v>
          </cell>
          <cell r="AD518">
            <v>1200.4100507773851</v>
          </cell>
          <cell r="AE518">
            <v>1197.1553933686794</v>
          </cell>
          <cell r="AF518">
            <v>1194.079343402979</v>
          </cell>
          <cell r="AG518">
            <v>1191.1622000894984</v>
          </cell>
          <cell r="AH518">
            <v>1188.3874346622376</v>
          </cell>
          <cell r="AI518">
            <v>1185.7410318289924</v>
          </cell>
          <cell r="AJ518">
            <v>1183.2109976030977</v>
          </cell>
          <cell r="AK518">
            <v>1180.7869813477587</v>
          </cell>
          <cell r="AL518">
            <v>1178.4599852477511</v>
          </cell>
          <cell r="AM518">
            <v>1176.2221350909201</v>
          </cell>
          <cell r="AN518">
            <v>1174.0664970949742</v>
          </cell>
          <cell r="AO518">
            <v>1171.9869335383896</v>
          </cell>
          <cell r="AP518">
            <v>1169.9779824024924</v>
          </cell>
          <cell r="AQ518">
            <v>1168.0347612251039</v>
          </cell>
          <cell r="AR518">
            <v>1166.1528866982176</v>
          </cell>
          <cell r="AS518">
            <v>1164.3284081817928</v>
          </cell>
          <cell r="AT518">
            <v>1162.5577519720464</v>
          </cell>
          <cell r="AU518">
            <v>1160.8376741745635</v>
          </cell>
          <cell r="AV518">
            <v>1159.1652208178482</v>
          </cell>
          <cell r="AW518">
            <v>1157.5376941261318</v>
          </cell>
          <cell r="AX518">
            <v>1155.9526234755467</v>
          </cell>
          <cell r="AY518">
            <v>2413.792421987906</v>
          </cell>
          <cell r="AZ518">
            <v>1143.7955284213656</v>
          </cell>
          <cell r="BA518">
            <v>1143.6914995972438</v>
          </cell>
          <cell r="BB518">
            <v>1143.2515048829173</v>
          </cell>
          <cell r="BC518">
            <v>1142.6080099686112</v>
          </cell>
          <cell r="BD518">
            <v>1141.8354983343704</v>
          </cell>
          <cell r="BE518">
            <v>1140.9789381112532</v>
          </cell>
          <cell r="BF518">
            <v>1140.066965629492</v>
          </cell>
          <cell r="BG518">
            <v>1139.118579587973</v>
          </cell>
          <cell r="BH518">
            <v>1138.1467947492959</v>
          </cell>
          <cell r="BI518">
            <v>1137.1607576818951</v>
          </cell>
          <cell r="BJ518">
            <v>1136.1670243832214</v>
          </cell>
          <cell r="BK518">
            <v>1135.170369667743</v>
          </cell>
          <cell r="BL518">
            <v>1134.1743120155825</v>
          </cell>
        </row>
        <row r="519">
          <cell r="B519">
            <v>10</v>
          </cell>
          <cell r="C519" t="str">
            <v>Utica_BONCL</v>
          </cell>
          <cell r="E519">
            <v>0</v>
          </cell>
          <cell r="F519">
            <v>0</v>
          </cell>
          <cell r="G519">
            <v>0</v>
          </cell>
          <cell r="H519">
            <v>0</v>
          </cell>
          <cell r="I519">
            <v>0</v>
          </cell>
          <cell r="J519">
            <v>0</v>
          </cell>
          <cell r="K519">
            <v>1278.2833684757591</v>
          </cell>
          <cell r="L519">
            <v>1278.2833684757591</v>
          </cell>
          <cell r="M519">
            <v>0</v>
          </cell>
          <cell r="N519">
            <v>1278.2833684757591</v>
          </cell>
          <cell r="O519">
            <v>1267.1109685994406</v>
          </cell>
          <cell r="P519">
            <v>1257.9496806612165</v>
          </cell>
          <cell r="Q519">
            <v>1261.3357608764425</v>
          </cell>
          <cell r="R519">
            <v>1252.5406698047873</v>
          </cell>
          <cell r="S519">
            <v>1245.1463745865663</v>
          </cell>
          <cell r="T519">
            <v>1238.7281536486023</v>
          </cell>
          <cell r="U519">
            <v>1233.0365407885681</v>
          </cell>
          <cell r="V519">
            <v>1227.9106753185408</v>
          </cell>
          <cell r="W519">
            <v>1223.2398632515524</v>
          </cell>
          <cell r="X519">
            <v>1218.9442022154033</v>
          </cell>
          <cell r="Y519">
            <v>1214.9638706289084</v>
          </cell>
          <cell r="Z519">
            <v>1211.2527688199443</v>
          </cell>
          <cell r="AA519">
            <v>1207.7745296165101</v>
          </cell>
          <cell r="AB519">
            <v>1204.4999049844382</v>
          </cell>
          <cell r="AC519">
            <v>1201.4049835465557</v>
          </cell>
          <cell r="AD519">
            <v>1198.4699436483297</v>
          </cell>
          <cell r="AE519">
            <v>1195.6781551202882</v>
          </cell>
          <cell r="AF519">
            <v>1193.0155166868387</v>
          </cell>
          <cell r="AG519">
            <v>1190.4699607785769</v>
          </cell>
          <cell r="AH519">
            <v>1188.0310732578673</v>
          </cell>
          <cell r="AI519">
            <v>1185.6898011081666</v>
          </cell>
          <cell r="AJ519">
            <v>1183.4382218092692</v>
          </cell>
          <cell r="AK519">
            <v>1181.2693590403424</v>
          </cell>
          <cell r="AL519">
            <v>1179.1770374251282</v>
          </cell>
          <cell r="AM519">
            <v>1177.1557614356364</v>
          </cell>
          <cell r="AN519">
            <v>1175.2006186559327</v>
          </cell>
          <cell r="AO519">
            <v>1173.3071988865497</v>
          </cell>
          <cell r="AP519">
            <v>1171.4715272503927</v>
          </cell>
          <cell r="AQ519">
            <v>1169.6900081191143</v>
          </cell>
          <cell r="AR519">
            <v>1167.9593776971069</v>
          </cell>
          <cell r="AS519">
            <v>1166.2766638903506</v>
          </cell>
          <cell r="AT519">
            <v>1164.6391523723044</v>
          </cell>
          <cell r="AU519">
            <v>1163.0443573618998</v>
          </cell>
          <cell r="AV519">
            <v>2428.6009644540895</v>
          </cell>
          <cell r="AW519">
            <v>1150.812678902478</v>
          </cell>
          <cell r="AX519">
            <v>1150.7080118647118</v>
          </cell>
          <cell r="AY519">
            <v>1150.2653177963093</v>
          </cell>
          <cell r="AZ519">
            <v>1149.6178750604433</v>
          </cell>
          <cell r="BA519">
            <v>1148.8406240910231</v>
          </cell>
          <cell r="BB519">
            <v>1147.9788088972118</v>
          </cell>
          <cell r="BC519">
            <v>1147.0612414922498</v>
          </cell>
          <cell r="BD519">
            <v>1146.1070371314574</v>
          </cell>
          <cell r="BE519">
            <v>1145.1292904226045</v>
          </cell>
          <cell r="BF519">
            <v>1144.1372040480419</v>
          </cell>
          <cell r="BG519">
            <v>1143.137374226063</v>
          </cell>
          <cell r="BH519">
            <v>1142.1346050644779</v>
          </cell>
          <cell r="BI519">
            <v>1141.1324366291749</v>
          </cell>
          <cell r="BJ519">
            <v>1140.1334994450206</v>
          </cell>
          <cell r="BK519">
            <v>1139.1397595558981</v>
          </cell>
          <cell r="BL519">
            <v>1138.1526878652935</v>
          </cell>
        </row>
        <row r="520">
          <cell r="B520">
            <v>11</v>
          </cell>
          <cell r="C520" t="str">
            <v>Utica_BOR</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1136.4250922180834</v>
          </cell>
          <cell r="AD520">
            <v>1136.4250922180834</v>
          </cell>
          <cell r="AE520">
            <v>1136.4250922180834</v>
          </cell>
          <cell r="AF520">
            <v>1136.4250922180834</v>
          </cell>
          <cell r="AG520">
            <v>1126.4925562304782</v>
          </cell>
          <cell r="AH520">
            <v>1118.3479478073498</v>
          </cell>
          <cell r="AI520">
            <v>1111.4257197184029</v>
          </cell>
          <cell r="AJ520">
            <v>1105.3945968057615</v>
          </cell>
          <cell r="AK520">
            <v>1100.0432683422814</v>
          </cell>
          <cell r="AL520">
            <v>1095.228418562762</v>
          </cell>
          <cell r="AM520">
            <v>1090.8482303595274</v>
          </cell>
          <cell r="AN520">
            <v>1086.8276896195248</v>
          </cell>
          <cell r="AO520">
            <v>1083.109885346011</v>
          </cell>
          <cell r="AP520">
            <v>1079.6505853758865</v>
          </cell>
          <cell r="AQ520">
            <v>1076.414709980723</v>
          </cell>
          <cell r="AR520">
            <v>1073.373954261265</v>
          </cell>
          <cell r="AS520">
            <v>1070.5051393492704</v>
          </cell>
          <cell r="AT520">
            <v>1067.7890378581703</v>
          </cell>
          <cell r="AU520">
            <v>2201.6346102395505</v>
          </cell>
          <cell r="AV520">
            <v>2199.1780016045836</v>
          </cell>
          <cell r="AW520">
            <v>2196.8326151651486</v>
          </cell>
          <cell r="AX520">
            <v>2194.5883758571472</v>
          </cell>
          <cell r="AY520">
            <v>2182.5040007758998</v>
          </cell>
          <cell r="AZ520">
            <v>2172.2923089932328</v>
          </cell>
          <cell r="BA520">
            <v>2163.3810330733618</v>
          </cell>
          <cell r="BB520">
            <v>2155.4329569815368</v>
          </cell>
          <cell r="BC520">
            <v>2148.2314921460029</v>
          </cell>
          <cell r="BD520">
            <v>2141.6286120700643</v>
          </cell>
          <cell r="BE520">
            <v>2135.5182770198867</v>
          </cell>
          <cell r="BF520">
            <v>2129.8216727379531</v>
          </cell>
          <cell r="BG520">
            <v>2124.4784555579645</v>
          </cell>
          <cell r="BH520">
            <v>2119.4412820358284</v>
          </cell>
          <cell r="BI520">
            <v>2114.6722433167292</v>
          </cell>
          <cell r="BJ520">
            <v>2110.1404542960718</v>
          </cell>
          <cell r="BK520">
            <v>2105.8203759961457</v>
          </cell>
          <cell r="BL520">
            <v>2101.690616848934</v>
          </cell>
        </row>
        <row r="521">
          <cell r="B521">
            <v>12</v>
          </cell>
          <cell r="C521" t="str">
            <v>Utica_BOR</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1136.4250922180834</v>
          </cell>
          <cell r="AD521">
            <v>1136.4250922180834</v>
          </cell>
          <cell r="AE521">
            <v>1136.4250922180834</v>
          </cell>
          <cell r="AF521">
            <v>1136.4250922180834</v>
          </cell>
          <cell r="AG521">
            <v>1126.4925562304782</v>
          </cell>
          <cell r="AH521">
            <v>1118.3479478073498</v>
          </cell>
          <cell r="AI521">
            <v>1111.4257197184029</v>
          </cell>
          <cell r="AJ521">
            <v>1105.3945968057615</v>
          </cell>
          <cell r="AK521">
            <v>1100.0432683422814</v>
          </cell>
          <cell r="AL521">
            <v>1095.228418562762</v>
          </cell>
          <cell r="AM521">
            <v>1090.8482303595274</v>
          </cell>
          <cell r="AN521">
            <v>1086.8276896195248</v>
          </cell>
          <cell r="AO521">
            <v>1083.109885346011</v>
          </cell>
          <cell r="AP521">
            <v>1079.6505853758865</v>
          </cell>
          <cell r="AQ521">
            <v>1076.414709980723</v>
          </cell>
          <cell r="AR521">
            <v>1073.373954261265</v>
          </cell>
          <cell r="AS521">
            <v>1070.5051393492704</v>
          </cell>
          <cell r="AT521">
            <v>1067.7890378581703</v>
          </cell>
          <cell r="AU521">
            <v>2201.6346102395505</v>
          </cell>
          <cell r="AV521">
            <v>2199.1780016045836</v>
          </cell>
          <cell r="AW521">
            <v>2196.8326151651486</v>
          </cell>
          <cell r="AX521">
            <v>2194.5883758571472</v>
          </cell>
          <cell r="AY521">
            <v>2182.5040007758998</v>
          </cell>
          <cell r="AZ521">
            <v>2172.2923089932328</v>
          </cell>
          <cell r="BA521">
            <v>2163.3810330733618</v>
          </cell>
          <cell r="BB521">
            <v>2155.4329569815368</v>
          </cell>
          <cell r="BC521">
            <v>2148.2314921460029</v>
          </cell>
          <cell r="BD521">
            <v>2141.6286120700643</v>
          </cell>
          <cell r="BE521">
            <v>2135.5182770198867</v>
          </cell>
          <cell r="BF521">
            <v>2129.8216727379531</v>
          </cell>
          <cell r="BG521">
            <v>2124.4784555579645</v>
          </cell>
          <cell r="BH521">
            <v>2119.4412820358284</v>
          </cell>
          <cell r="BI521">
            <v>2114.6722433167292</v>
          </cell>
          <cell r="BJ521">
            <v>2110.1404542960718</v>
          </cell>
          <cell r="BK521">
            <v>2105.8203759961457</v>
          </cell>
          <cell r="BL521">
            <v>2101.690616848934</v>
          </cell>
        </row>
        <row r="522">
          <cell r="B522">
            <v>13</v>
          </cell>
          <cell r="C522" t="str">
            <v>Utica_TG</v>
          </cell>
          <cell r="E522">
            <v>0</v>
          </cell>
          <cell r="F522">
            <v>0</v>
          </cell>
          <cell r="G522">
            <v>0</v>
          </cell>
          <cell r="H522">
            <v>0</v>
          </cell>
          <cell r="I522">
            <v>0</v>
          </cell>
          <cell r="J522">
            <v>0</v>
          </cell>
          <cell r="K522">
            <v>0</v>
          </cell>
          <cell r="L522">
            <v>0</v>
          </cell>
          <cell r="M522">
            <v>0</v>
          </cell>
          <cell r="N522">
            <v>0</v>
          </cell>
          <cell r="O522">
            <v>0</v>
          </cell>
          <cell r="P522">
            <v>3172.4657387122397</v>
          </cell>
          <cell r="Q522">
            <v>0</v>
          </cell>
          <cell r="R522">
            <v>0</v>
          </cell>
          <cell r="S522">
            <v>0</v>
          </cell>
          <cell r="T522">
            <v>3139.7070497356767</v>
          </cell>
          <cell r="U522">
            <v>3146.8140330632809</v>
          </cell>
          <cell r="V522">
            <v>3151.2982244441405</v>
          </cell>
          <cell r="W522">
            <v>3154.3985072062501</v>
          </cell>
          <cell r="X522">
            <v>3123.917413057422</v>
          </cell>
          <cell r="Y522">
            <v>3100.0130714391926</v>
          </cell>
          <cell r="Z522">
            <v>3080.2305190333982</v>
          </cell>
          <cell r="AA522">
            <v>3063.2892487301433</v>
          </cell>
          <cell r="AB522">
            <v>3048.4338419089845</v>
          </cell>
          <cell r="AC522">
            <v>3035.1797702540366</v>
          </cell>
          <cell r="AD522">
            <v>3023.1967994147785</v>
          </cell>
          <cell r="AE522">
            <v>3012.2492389559893</v>
          </cell>
          <cell r="AF522">
            <v>3002.1626756197265</v>
          </cell>
          <cell r="AG522">
            <v>2992.8042203074215</v>
          </cell>
          <cell r="AH522">
            <v>2984.0701665887368</v>
          </cell>
          <cell r="AI522">
            <v>2975.8779402047526</v>
          </cell>
          <cell r="AJ522">
            <v>2968.1606590593096</v>
          </cell>
          <cell r="AK522">
            <v>2960.8633546352539</v>
          </cell>
          <cell r="AL522">
            <v>2953.9402687451175</v>
          </cell>
          <cell r="AM522">
            <v>2947.3528831327799</v>
          </cell>
          <cell r="AN522">
            <v>2941.0684507205406</v>
          </cell>
          <cell r="AO522">
            <v>6107.5246258425777</v>
          </cell>
          <cell r="AP522">
            <v>6101.7656542844079</v>
          </cell>
          <cell r="AQ522">
            <v>6096.2361382759764</v>
          </cell>
          <cell r="AR522">
            <v>6090.917558018522</v>
          </cell>
          <cell r="AS522">
            <v>6053.034902400781</v>
          </cell>
          <cell r="AT522">
            <v>6022.4393795768883</v>
          </cell>
          <cell r="AU522">
            <v>5996.4953190983724</v>
          </cell>
          <cell r="AV522">
            <v>5973.8072914265631</v>
          </cell>
          <cell r="AW522">
            <v>5953.5422600015299</v>
          </cell>
          <cell r="AX522">
            <v>5935.1606624489577</v>
          </cell>
          <cell r="AY522">
            <v>5918.2916513478185</v>
          </cell>
          <cell r="AZ522">
            <v>5902.6685571527014</v>
          </cell>
          <cell r="BA522">
            <v>12167.506762455501</v>
          </cell>
          <cell r="BB522">
            <v>5823.1081462983393</v>
          </cell>
          <cell r="BC522">
            <v>5819.1705059526694</v>
          </cell>
          <cell r="BD522">
            <v>5813.1442087997066</v>
          </cell>
          <cell r="BE522">
            <v>5806.0735198158854</v>
          </cell>
          <cell r="BF522">
            <v>5798.4786962906246</v>
          </cell>
          <cell r="BG522">
            <v>5790.6412378710611</v>
          </cell>
          <cell r="BH522">
            <v>5782.7220739347977</v>
          </cell>
          <cell r="BI522">
            <v>5774.8165004888833</v>
          </cell>
          <cell r="BJ522">
            <v>5766.9820563767735</v>
          </cell>
          <cell r="BK522">
            <v>5759.2536217498864</v>
          </cell>
          <cell r="BL522">
            <v>5751.6520141940591</v>
          </cell>
        </row>
        <row r="523">
          <cell r="B523">
            <v>14</v>
          </cell>
          <cell r="C523" t="str">
            <v>Woodbine_EN</v>
          </cell>
          <cell r="E523">
            <v>0</v>
          </cell>
          <cell r="F523">
            <v>0</v>
          </cell>
          <cell r="G523">
            <v>0</v>
          </cell>
          <cell r="H523">
            <v>0</v>
          </cell>
          <cell r="I523">
            <v>1422.9134048266596</v>
          </cell>
          <cell r="J523">
            <v>1422.9134048266596</v>
          </cell>
          <cell r="K523">
            <v>1422.9134048266596</v>
          </cell>
          <cell r="L523">
            <v>1414.1929590004879</v>
          </cell>
          <cell r="M523">
            <v>2829.4863637597646</v>
          </cell>
          <cell r="N523">
            <v>2822.7045866440421</v>
          </cell>
          <cell r="O523">
            <v>2816.5840720996089</v>
          </cell>
          <cell r="P523">
            <v>2802.2790489531244</v>
          </cell>
          <cell r="Q523">
            <v>2789.5182512880851</v>
          </cell>
          <cell r="R523">
            <v>2777.9696160800777</v>
          </cell>
          <cell r="S523">
            <v>2767.4019325883783</v>
          </cell>
          <cell r="T523">
            <v>2757.6468557944327</v>
          </cell>
          <cell r="U523">
            <v>2748.5775113876953</v>
          </cell>
          <cell r="V523">
            <v>1317.1822151684569</v>
          </cell>
          <cell r="W523">
            <v>1309.2099218063961</v>
          </cell>
          <cell r="X523">
            <v>1301.6843909975582</v>
          </cell>
          <cell r="Y523">
            <v>1303.2745467719724</v>
          </cell>
          <cell r="Z523">
            <v>1304.1166773500972</v>
          </cell>
          <cell r="AA523">
            <v>1304.4369956201167</v>
          </cell>
          <cell r="AB523">
            <v>1304.3818661435544</v>
          </cell>
          <cell r="AC523">
            <v>1304.0503801059569</v>
          </cell>
          <cell r="AD523">
            <v>1303.5120166613767</v>
          </cell>
          <cell r="AE523">
            <v>1302.8168691120602</v>
          </cell>
          <cell r="AF523">
            <v>1302.0018791699215</v>
          </cell>
          <cell r="AG523">
            <v>1301.0948049995113</v>
          </cell>
          <cell r="AH523">
            <v>1300.1168329211423</v>
          </cell>
          <cell r="AI523">
            <v>4144.9111561320797</v>
          </cell>
          <cell r="AJ523">
            <v>4143.8369694038092</v>
          </cell>
          <cell r="AK523">
            <v>4142.7311992648929</v>
          </cell>
          <cell r="AL523">
            <v>4124.1610068635255</v>
          </cell>
          <cell r="AM523">
            <v>4107.7746298206794</v>
          </cell>
          <cell r="AN523">
            <v>4093.0528250076904</v>
          </cell>
          <cell r="AO523">
            <v>2656.732480749145</v>
          </cell>
          <cell r="AP523">
            <v>5464.0586544438456</v>
          </cell>
          <cell r="AQ523">
            <v>-209.58546899768064</v>
          </cell>
          <cell r="AR523">
            <v>2633.4706611473384</v>
          </cell>
          <cell r="AS523">
            <v>2630.4974118461905</v>
          </cell>
          <cell r="AT523">
            <v>5455.7843393487537</v>
          </cell>
          <cell r="AU523">
            <v>2608.987063499023</v>
          </cell>
          <cell r="AV523">
            <v>2607.4566982723386</v>
          </cell>
          <cell r="AW523">
            <v>2605.5625525966789</v>
          </cell>
          <cell r="AX523">
            <v>2603.4256970714105</v>
          </cell>
          <cell r="AY523">
            <v>2601.1248615616455</v>
          </cell>
          <cell r="AZ523">
            <v>2598.7132896176749</v>
          </cell>
          <cell r="BA523">
            <v>2596.2280719294431</v>
          </cell>
          <cell r="BB523">
            <v>2593.6956689196772</v>
          </cell>
          <cell r="BC523">
            <v>2591.1352900972893</v>
          </cell>
          <cell r="BD523">
            <v>2588.5610882437741</v>
          </cell>
          <cell r="BE523">
            <v>2585.9836000170894</v>
          </cell>
          <cell r="BF523">
            <v>2583.4107269713131</v>
          </cell>
          <cell r="BG523">
            <v>2580.8484269782712</v>
          </cell>
          <cell r="BH523">
            <v>2578.3011961574703</v>
          </cell>
          <cell r="BI523">
            <v>2575.7724269416494</v>
          </cell>
          <cell r="BJ523">
            <v>2573.2646642504878</v>
          </cell>
          <cell r="BK523">
            <v>2570.7798006480707</v>
          </cell>
          <cell r="BL523">
            <v>2568.3192184138179</v>
          </cell>
        </row>
        <row r="524">
          <cell r="B524">
            <v>15</v>
          </cell>
          <cell r="C524" t="str">
            <v>Woodbine_AMI</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1422.9134048266596</v>
          </cell>
          <cell r="X524">
            <v>1422.9134048266596</v>
          </cell>
          <cell r="Y524">
            <v>1422.9134048266596</v>
          </cell>
          <cell r="Z524">
            <v>1414.1929590004879</v>
          </cell>
          <cell r="AA524">
            <v>1406.5729589331049</v>
          </cell>
          <cell r="AB524">
            <v>1399.7911818173825</v>
          </cell>
          <cell r="AC524">
            <v>2816.5840720996089</v>
          </cell>
          <cell r="AD524">
            <v>2810.9994947792961</v>
          </cell>
          <cell r="AE524">
            <v>2805.8586971816399</v>
          </cell>
          <cell r="AF524">
            <v>2792.3713932631831</v>
          </cell>
          <cell r="AG524">
            <v>2780.3042242485344</v>
          </cell>
          <cell r="AH524">
            <v>2769.3519476591791</v>
          </cell>
          <cell r="AI524">
            <v>1336.3894814790035</v>
          </cell>
          <cell r="AJ524">
            <v>1327.0898708583982</v>
          </cell>
          <cell r="AK524">
            <v>1318.4239488459471</v>
          </cell>
          <cell r="AL524">
            <v>1319.0225052446285</v>
          </cell>
          <cell r="AM524">
            <v>1318.99359312207</v>
          </cell>
          <cell r="AN524">
            <v>1318.542034575195</v>
          </cell>
          <cell r="AO524">
            <v>4163.6244775329587</v>
          </cell>
          <cell r="AP524">
            <v>4162.6734088671874</v>
          </cell>
          <cell r="AQ524">
            <v>4161.5747619348149</v>
          </cell>
          <cell r="AR524">
            <v>4142.9293721862796</v>
          </cell>
          <cell r="AS524">
            <v>4126.4091265454099</v>
          </cell>
          <cell r="AT524">
            <v>4111.5116893950199</v>
          </cell>
          <cell r="AU524">
            <v>5520.8130239821767</v>
          </cell>
          <cell r="AV524">
            <v>5508.2480959218728</v>
          </cell>
          <cell r="AW524">
            <v>5496.5554564941394</v>
          </cell>
          <cell r="AX524">
            <v>5476.8822360258782</v>
          </cell>
          <cell r="AY524">
            <v>5458.9464221506332</v>
          </cell>
          <cell r="AZ524">
            <v>5442.4040861154763</v>
          </cell>
          <cell r="BA524">
            <v>5427.0121942899159</v>
          </cell>
          <cell r="BB524">
            <v>5412.5911489476312</v>
          </cell>
          <cell r="BC524">
            <v>5399.0035990201404</v>
          </cell>
          <cell r="BD524">
            <v>5386.1416241740708</v>
          </cell>
          <cell r="BE524">
            <v>5373.9185480241695</v>
          </cell>
          <cell r="BF524">
            <v>11019.035316554442</v>
          </cell>
          <cell r="BG524">
            <v>5320.6375521228019</v>
          </cell>
          <cell r="BH524">
            <v>5313.3041270617668</v>
          </cell>
          <cell r="BI524">
            <v>5305.6803299627672</v>
          </cell>
          <cell r="BJ524">
            <v>5297.9364908961179</v>
          </cell>
          <cell r="BK524">
            <v>5290.1738960936264</v>
          </cell>
          <cell r="BL524">
            <v>5282.4544014406729</v>
          </cell>
        </row>
        <row r="525">
          <cell r="B525">
            <v>16</v>
          </cell>
          <cell r="C525" t="str">
            <v>Wilcox</v>
          </cell>
          <cell r="E525">
            <v>0</v>
          </cell>
          <cell r="F525">
            <v>0</v>
          </cell>
          <cell r="G525">
            <v>0</v>
          </cell>
          <cell r="H525">
            <v>0</v>
          </cell>
          <cell r="I525">
            <v>0</v>
          </cell>
          <cell r="J525">
            <v>0</v>
          </cell>
          <cell r="K525">
            <v>0</v>
          </cell>
          <cell r="L525">
            <v>1679.9921236482242</v>
          </cell>
          <cell r="M525">
            <v>1679.9921236482242</v>
          </cell>
          <cell r="N525">
            <v>1679.9921236482242</v>
          </cell>
          <cell r="O525">
            <v>1665.3087254353336</v>
          </cell>
          <cell r="P525">
            <v>1653.2684441206361</v>
          </cell>
          <cell r="Q525">
            <v>1643.0352238171693</v>
          </cell>
          <cell r="R525">
            <v>1634.1193352817688</v>
          </cell>
          <cell r="S525">
            <v>1626.2083963301088</v>
          </cell>
          <cell r="T525">
            <v>1619.0905408409728</v>
          </cell>
          <cell r="U525">
            <v>1612.6152512231749</v>
          </cell>
          <cell r="V525">
            <v>1606.6716334220278</v>
          </cell>
          <cell r="W525">
            <v>1601.1755547031557</v>
          </cell>
          <cell r="X525">
            <v>1596.0616261769105</v>
          </cell>
          <cell r="Y525">
            <v>1591.2779890776674</v>
          </cell>
          <cell r="Z525">
            <v>1586.7828000885315</v>
          </cell>
          <cell r="AA525">
            <v>1582.5417936405336</v>
          </cell>
          <cell r="AB525">
            <v>1578.5265452480776</v>
          </cell>
          <cell r="AC525">
            <v>3254.7053308081058</v>
          </cell>
          <cell r="AD525">
            <v>3251.0736938176269</v>
          </cell>
          <cell r="AE525">
            <v>3247.6064782310796</v>
          </cell>
          <cell r="AF525">
            <v>3229.605391673218</v>
          </cell>
          <cell r="AG525">
            <v>3214.384018259705</v>
          </cell>
          <cell r="AH525">
            <v>3201.0950015984499</v>
          </cell>
          <cell r="AI525">
            <v>3189.2386774902347</v>
          </cell>
          <cell r="AJ525">
            <v>3178.4938815189817</v>
          </cell>
          <cell r="AK525">
            <v>3168.6409452887574</v>
          </cell>
          <cell r="AL525">
            <v>3159.5223871776734</v>
          </cell>
          <cell r="AM525">
            <v>3151.0210705897216</v>
          </cell>
          <cell r="AN525">
            <v>3143.047245057312</v>
          </cell>
          <cell r="AO525">
            <v>4815.5225709209899</v>
          </cell>
          <cell r="AP525">
            <v>4808.4063426464545</v>
          </cell>
          <cell r="AQ525">
            <v>4801.6446583274228</v>
          </cell>
          <cell r="AR525">
            <v>4780.5160395393377</v>
          </cell>
          <cell r="AS525">
            <v>4762.315088213837</v>
          </cell>
          <cell r="AT525">
            <v>4746.1787011080633</v>
          </cell>
          <cell r="AU525">
            <v>4731.5939982576592</v>
          </cell>
          <cell r="AV525">
            <v>4718.2286071535036</v>
          </cell>
          <cell r="AW525">
            <v>9701.7794401721803</v>
          </cell>
          <cell r="AX525">
            <v>4658.1813586754452</v>
          </cell>
          <cell r="AY525">
            <v>4652.7514186692806</v>
          </cell>
          <cell r="AZ525">
            <v>4646.4561646752627</v>
          </cell>
          <cell r="BA525">
            <v>4639.7516079509278</v>
          </cell>
          <cell r="BB525">
            <v>4632.8779023788447</v>
          </cell>
          <cell r="BC525">
            <v>4625.9686672415164</v>
          </cell>
          <cell r="BD525">
            <v>4619.1007505756534</v>
          </cell>
          <cell r="BE525">
            <v>4612.3189752651369</v>
          </cell>
          <cell r="BF525">
            <v>4605.6493195599978</v>
          </cell>
          <cell r="BG525">
            <v>4599.1063144992067</v>
          </cell>
          <cell r="BH525">
            <v>4592.6973680693354</v>
          </cell>
          <cell r="BI525">
            <v>4586.4253964396366</v>
          </cell>
          <cell r="BJ525">
            <v>4580.2904582027286</v>
          </cell>
          <cell r="BK525">
            <v>4574.2907967498777</v>
          </cell>
          <cell r="BL525">
            <v>4568.4235186564938</v>
          </cell>
        </row>
        <row r="526">
          <cell r="B526">
            <v>17</v>
          </cell>
          <cell r="C526" t="str">
            <v>Mississippian</v>
          </cell>
          <cell r="E526">
            <v>0</v>
          </cell>
          <cell r="F526">
            <v>0</v>
          </cell>
          <cell r="G526">
            <v>0</v>
          </cell>
          <cell r="H526">
            <v>751.1899968819173</v>
          </cell>
          <cell r="I526">
            <v>751.1899968819173</v>
          </cell>
          <cell r="J526">
            <v>751.1899968819173</v>
          </cell>
          <cell r="K526">
            <v>744.04633977905269</v>
          </cell>
          <cell r="L526">
            <v>738.31782597241204</v>
          </cell>
          <cell r="M526">
            <v>733.51968540299481</v>
          </cell>
          <cell r="N526">
            <v>729.38213945255529</v>
          </cell>
          <cell r="O526">
            <v>725.73905655354827</v>
          </cell>
          <cell r="P526">
            <v>722.48062765470377</v>
          </cell>
          <cell r="Q526">
            <v>1470.7203610127767</v>
          </cell>
          <cell r="R526">
            <v>1468.0227816235354</v>
          </cell>
          <cell r="S526">
            <v>1465.5363233939413</v>
          </cell>
          <cell r="T526">
            <v>1456.0853630982667</v>
          </cell>
          <cell r="U526">
            <v>1448.2035718042198</v>
          </cell>
          <cell r="V526">
            <v>1441.3860554267985</v>
          </cell>
          <cell r="W526">
            <v>1435.3466627775269</v>
          </cell>
          <cell r="X526">
            <v>1429.9057575821737</v>
          </cell>
          <cell r="Y526">
            <v>1424.9422570654297</v>
          </cell>
          <cell r="Z526">
            <v>1420.3701610564779</v>
          </cell>
          <cell r="AA526">
            <v>1416.1258877768757</v>
          </cell>
          <cell r="AB526">
            <v>1412.1609169203898</v>
          </cell>
          <cell r="AC526">
            <v>2159.6272582048746</v>
          </cell>
          <cell r="AD526">
            <v>2156.1145421760866</v>
          </cell>
          <cell r="AE526">
            <v>2152.7880415311688</v>
          </cell>
          <cell r="AF526">
            <v>2142.483670135447</v>
          </cell>
          <cell r="AG526">
            <v>2133.7431278026024</v>
          </cell>
          <cell r="AH526">
            <v>2126.0671679803058</v>
          </cell>
          <cell r="AI526">
            <v>2119.1736350255128</v>
          </cell>
          <cell r="AJ526">
            <v>2112.8857226579894</v>
          </cell>
          <cell r="AK526">
            <v>2107.0843431206667</v>
          </cell>
          <cell r="AL526">
            <v>2101.6848859494935</v>
          </cell>
          <cell r="AM526">
            <v>2096.624716047475</v>
          </cell>
          <cell r="AN526">
            <v>2091.8559328262022</v>
          </cell>
          <cell r="AO526">
            <v>2087.3409266695048</v>
          </cell>
          <cell r="AP526">
            <v>4315.1885379825644</v>
          </cell>
          <cell r="AQ526">
            <v>-170.36751382435097</v>
          </cell>
          <cell r="AR526">
            <v>2077.8341642548012</v>
          </cell>
          <cell r="AS526">
            <v>2073.2720825796814</v>
          </cell>
          <cell r="AT526">
            <v>4301.3065743334755</v>
          </cell>
          <cell r="AU526">
            <v>2048.1804825941567</v>
          </cell>
          <cell r="AV526">
            <v>2047.3931516840616</v>
          </cell>
          <cell r="AW526">
            <v>2045.9730924820456</v>
          </cell>
          <cell r="AX526">
            <v>2044.2015890276793</v>
          </cell>
          <cell r="AY526">
            <v>2042.2272150137533</v>
          </cell>
          <cell r="AZ526">
            <v>2040.1350344057414</v>
          </cell>
          <cell r="BA526">
            <v>2037.9766509964193</v>
          </cell>
          <cell r="BB526">
            <v>2035.7847296334839</v>
          </cell>
          <cell r="BC526">
            <v>2033.5805967380779</v>
          </cell>
          <cell r="BD526">
            <v>2031.3784865611372</v>
          </cell>
          <cell r="BE526">
            <v>2029.1880350405374</v>
          </cell>
          <cell r="BF526">
            <v>2027.015813864848</v>
          </cell>
          <cell r="BG526">
            <v>2024.8662982951355</v>
          </cell>
          <cell r="BH526">
            <v>2022.7425054597677</v>
          </cell>
          <cell r="BI526">
            <v>2020.6464223954365</v>
          </cell>
          <cell r="BJ526">
            <v>2018.5792968534445</v>
          </cell>
          <cell r="BK526">
            <v>2016.5418438713889</v>
          </cell>
          <cell r="BL526">
            <v>2014.6413866401474</v>
          </cell>
        </row>
        <row r="527">
          <cell r="B527">
            <v>18</v>
          </cell>
          <cell r="C527" t="str">
            <v>LRSP1</v>
          </cell>
          <cell r="E527">
            <v>0</v>
          </cell>
          <cell r="F527">
            <v>0</v>
          </cell>
          <cell r="G527">
            <v>0</v>
          </cell>
          <cell r="H527">
            <v>0</v>
          </cell>
          <cell r="I527">
            <v>4650.337144038208</v>
          </cell>
          <cell r="J527">
            <v>4650.337144038208</v>
          </cell>
          <cell r="K527">
            <v>0</v>
          </cell>
          <cell r="L527">
            <v>-39.451552296110179</v>
          </cell>
          <cell r="M527">
            <v>-71.368173820735109</v>
          </cell>
          <cell r="N527">
            <v>4592.946739499982</v>
          </cell>
          <cell r="O527">
            <v>4602.3975067157126</v>
          </cell>
          <cell r="P527">
            <v>4608.2812340480859</v>
          </cell>
          <cell r="Q527">
            <v>4574.4346023355138</v>
          </cell>
          <cell r="R527">
            <v>4546.4009160224123</v>
          </cell>
          <cell r="S527">
            <v>4523.9393935841754</v>
          </cell>
          <cell r="T527">
            <v>4504.02832209181</v>
          </cell>
          <cell r="U527">
            <v>4486.1269772414498</v>
          </cell>
          <cell r="V527">
            <v>4472.1666784005265</v>
          </cell>
          <cell r="W527">
            <v>4457.9721465699458</v>
          </cell>
          <cell r="X527">
            <v>4444.6883635360682</v>
          </cell>
          <cell r="Y527">
            <v>9083.0728738758971</v>
          </cell>
          <cell r="Z527">
            <v>9071.94059689204</v>
          </cell>
          <cell r="AA527">
            <v>9062.6359396481221</v>
          </cell>
          <cell r="AB527">
            <v>9013.1045527610586</v>
          </cell>
          <cell r="AC527">
            <v>8972.5236047297749</v>
          </cell>
          <cell r="AD527">
            <v>8938.2975433743413</v>
          </cell>
          <cell r="AE527">
            <v>8907.7861990664132</v>
          </cell>
          <cell r="AF527">
            <v>8880.2762249362131</v>
          </cell>
          <cell r="AG527">
            <v>8855.63271373313</v>
          </cell>
          <cell r="AH527">
            <v>8833.5486578898726</v>
          </cell>
          <cell r="AI527">
            <v>8812.7452726940228</v>
          </cell>
          <cell r="AJ527">
            <v>8792.7240468054952</v>
          </cell>
          <cell r="AK527">
            <v>8774.1440526188635</v>
          </cell>
          <cell r="AL527">
            <v>8757.6940341580721</v>
          </cell>
          <cell r="AM527">
            <v>8741.6776776165771</v>
          </cell>
          <cell r="AN527">
            <v>8726.024385935918</v>
          </cell>
          <cell r="AO527">
            <v>8711.328089397919</v>
          </cell>
          <cell r="AP527">
            <v>17919.007763572699</v>
          </cell>
          <cell r="AQ527">
            <v>-601.96875467022016</v>
          </cell>
          <cell r="AR527">
            <v>8683.3115768866428</v>
          </cell>
          <cell r="AS527">
            <v>8663.838163958957</v>
          </cell>
          <cell r="AT527">
            <v>17873.703013874372</v>
          </cell>
          <cell r="AU527">
            <v>8576.2231904511682</v>
          </cell>
          <cell r="AV527">
            <v>8574.4108137544536</v>
          </cell>
          <cell r="AW527">
            <v>8570.8047191275837</v>
          </cell>
          <cell r="AX527">
            <v>8564.1460537591138</v>
          </cell>
          <cell r="AY527">
            <v>8560.2460781573845</v>
          </cell>
          <cell r="AZ527">
            <v>8554.3652698753776</v>
          </cell>
          <cell r="BA527">
            <v>8543.9379138640961</v>
          </cell>
          <cell r="BB527">
            <v>8538.6919008680452</v>
          </cell>
          <cell r="BC527">
            <v>8530.0819924744374</v>
          </cell>
          <cell r="BD527">
            <v>8525.960145539726</v>
          </cell>
          <cell r="BE527">
            <v>8515.1448095964224</v>
          </cell>
          <cell r="BF527">
            <v>8509.3149120084363</v>
          </cell>
          <cell r="BG527">
            <v>8501.9599595139734</v>
          </cell>
          <cell r="BH527">
            <v>8494.2735153736812</v>
          </cell>
          <cell r="BI527">
            <v>8487.4731265323899</v>
          </cell>
          <cell r="BJ527">
            <v>8479.9076853672159</v>
          </cell>
          <cell r="BK527">
            <v>8474.0967550791029</v>
          </cell>
          <cell r="BL527">
            <v>8467.9333249683204</v>
          </cell>
        </row>
        <row r="528">
          <cell r="B528">
            <v>19</v>
          </cell>
          <cell r="C528" t="str">
            <v>LRSP2</v>
          </cell>
          <cell r="E528">
            <v>0</v>
          </cell>
          <cell r="F528">
            <v>0</v>
          </cell>
          <cell r="G528">
            <v>0</v>
          </cell>
          <cell r="H528">
            <v>2133.1663091659548</v>
          </cell>
          <cell r="I528">
            <v>2133.1663091659548</v>
          </cell>
          <cell r="J528">
            <v>0</v>
          </cell>
          <cell r="K528">
            <v>-18.644213388671876</v>
          </cell>
          <cell r="L528">
            <v>-33.93233383300781</v>
          </cell>
          <cell r="M528">
            <v>-28.281729436035157</v>
          </cell>
          <cell r="N528">
            <v>-24.314538688964845</v>
          </cell>
          <cell r="O528">
            <v>2111.8004822982789</v>
          </cell>
          <cell r="P528">
            <v>2114.0835304647826</v>
          </cell>
          <cell r="Q528">
            <v>2115.9064430111694</v>
          </cell>
          <cell r="R528">
            <v>2098.75321497406</v>
          </cell>
          <cell r="S528">
            <v>2084.7084450765992</v>
          </cell>
          <cell r="T528">
            <v>2072.7683327523805</v>
          </cell>
          <cell r="U528">
            <v>2062.3520243136595</v>
          </cell>
          <cell r="V528">
            <v>2053.0927699325562</v>
          </cell>
          <cell r="W528">
            <v>2044.7438923898317</v>
          </cell>
          <cell r="X528">
            <v>2037.1313113229371</v>
          </cell>
          <cell r="Y528">
            <v>2030.1274463571167</v>
          </cell>
          <cell r="Z528">
            <v>2023.63590266449</v>
          </cell>
          <cell r="AA528">
            <v>2017.5819912875368</v>
          </cell>
          <cell r="AB528">
            <v>2011.9066136776735</v>
          </cell>
          <cell r="AC528">
            <v>4139.7284707183835</v>
          </cell>
          <cell r="AD528">
            <v>4134.6759987872319</v>
          </cell>
          <cell r="AE528">
            <v>4129.8832188641354</v>
          </cell>
          <cell r="AF528">
            <v>4106.6788348223881</v>
          </cell>
          <cell r="AG528">
            <v>4087.0402005468745</v>
          </cell>
          <cell r="AH528">
            <v>4069.8861013586429</v>
          </cell>
          <cell r="AI528">
            <v>4054.57777440979</v>
          </cell>
          <cell r="AJ528">
            <v>4040.7038631091309</v>
          </cell>
          <cell r="AK528">
            <v>4027.9824852294923</v>
          </cell>
          <cell r="AL528">
            <v>4016.2112000781244</v>
          </cell>
          <cell r="AM528">
            <v>4005.2391805963134</v>
          </cell>
          <cell r="AN528">
            <v>3994.9506902630615</v>
          </cell>
          <cell r="AO528">
            <v>6118.4210486404427</v>
          </cell>
          <cell r="AP528">
            <v>12471.455144821779</v>
          </cell>
          <cell r="AQ528">
            <v>-292.25852470947262</v>
          </cell>
          <cell r="AR528">
            <v>6078.1672457785035</v>
          </cell>
          <cell r="AS528">
            <v>6053.6989504995727</v>
          </cell>
          <cell r="AT528">
            <v>12375.876003931886</v>
          </cell>
          <cell r="AU528">
            <v>5967.2881857626344</v>
          </cell>
          <cell r="AV528">
            <v>5956.724540070496</v>
          </cell>
          <cell r="AW528">
            <v>5945.658589202576</v>
          </cell>
          <cell r="AX528">
            <v>5934.5222949044801</v>
          </cell>
          <cell r="AY528">
            <v>5923.519885841979</v>
          </cell>
          <cell r="AZ528">
            <v>5912.7494756472788</v>
          </cell>
          <cell r="BA528">
            <v>5902.2562034140019</v>
          </cell>
          <cell r="BB528">
            <v>5892.0575747891244</v>
          </cell>
          <cell r="BC528">
            <v>5882.156278206483</v>
          </cell>
          <cell r="BD528">
            <v>5872.5470466445922</v>
          </cell>
          <cell r="BE528">
            <v>5863.2204008358767</v>
          </cell>
          <cell r="BF528">
            <v>5854.164795686951</v>
          </cell>
          <cell r="BG528">
            <v>5845.3678315591433</v>
          </cell>
          <cell r="BH528">
            <v>5836.8169580209351</v>
          </cell>
          <cell r="BI528">
            <v>5828.4998775692748</v>
          </cell>
          <cell r="BJ528">
            <v>5820.4047587088007</v>
          </cell>
          <cell r="BK528">
            <v>5812.520362757874</v>
          </cell>
          <cell r="BL528">
            <v>5804.8360756777947</v>
          </cell>
        </row>
        <row r="529">
          <cell r="B529">
            <v>20</v>
          </cell>
          <cell r="C529" t="str">
            <v>LRSP3</v>
          </cell>
          <cell r="E529">
            <v>0</v>
          </cell>
          <cell r="F529">
            <v>0</v>
          </cell>
          <cell r="G529">
            <v>0</v>
          </cell>
          <cell r="H529">
            <v>0</v>
          </cell>
          <cell r="I529">
            <v>0</v>
          </cell>
          <cell r="J529">
            <v>2417.5884837214153</v>
          </cell>
          <cell r="K529">
            <v>2417.5884837214153</v>
          </cell>
          <cell r="L529">
            <v>0</v>
          </cell>
          <cell r="M529">
            <v>-21.130108507161459</v>
          </cell>
          <cell r="N529">
            <v>-38.456645010742186</v>
          </cell>
          <cell r="O529">
            <v>2385.5358570272419</v>
          </cell>
          <cell r="P529">
            <v>2390.0320065405886</v>
          </cell>
          <cell r="Q529">
            <v>2393.373879938049</v>
          </cell>
          <cell r="R529">
            <v>2374.8312260195926</v>
          </cell>
          <cell r="S529">
            <v>2359.5706570685834</v>
          </cell>
          <cell r="T529">
            <v>2346.5343502764285</v>
          </cell>
          <cell r="U529">
            <v>2335.1130939059858</v>
          </cell>
          <cell r="V529">
            <v>2324.922840002665</v>
          </cell>
          <cell r="W529">
            <v>2315.7051450274862</v>
          </cell>
          <cell r="X529">
            <v>2307.2772909481405</v>
          </cell>
          <cell r="Y529">
            <v>2299.5050131314902</v>
          </cell>
          <cell r="Z529">
            <v>4709.8750355968832</v>
          </cell>
          <cell r="AA529">
            <v>4703.131284858765</v>
          </cell>
          <cell r="AB529">
            <v>4696.7994394334728</v>
          </cell>
          <cell r="AC529">
            <v>4669.6986265269779</v>
          </cell>
          <cell r="AD529">
            <v>4646.7208665853277</v>
          </cell>
          <cell r="AE529">
            <v>4626.6283880175379</v>
          </cell>
          <cell r="AF529">
            <v>4608.6873015471592</v>
          </cell>
          <cell r="AG529">
            <v>4592.4233032769771</v>
          </cell>
          <cell r="AH529">
            <v>4577.5102640213627</v>
          </cell>
          <cell r="AI529">
            <v>4563.7132190087077</v>
          </cell>
          <cell r="AJ529">
            <v>4550.8565929930019</v>
          </cell>
          <cell r="AK529">
            <v>4538.8052993064375</v>
          </cell>
          <cell r="AL529">
            <v>6945.0413639081016</v>
          </cell>
          <cell r="AM529">
            <v>6934.3022347442829</v>
          </cell>
          <cell r="AN529">
            <v>6924.1064186707572</v>
          </cell>
          <cell r="AO529">
            <v>6893.2657596033323</v>
          </cell>
          <cell r="AP529">
            <v>6866.6651801186727</v>
          </cell>
          <cell r="AQ529">
            <v>6843.0601507038373</v>
          </cell>
          <cell r="AR529">
            <v>6821.7104288456421</v>
          </cell>
          <cell r="AS529">
            <v>6802.1357833605762</v>
          </cell>
          <cell r="AT529">
            <v>6784.0045801225388</v>
          </cell>
          <cell r="AU529">
            <v>6767.0767503077595</v>
          </cell>
          <cell r="AV529">
            <v>13940.547120827434</v>
          </cell>
          <cell r="AW529">
            <v>6684.1712442449343</v>
          </cell>
          <cell r="AX529">
            <v>9095.3130314804293</v>
          </cell>
          <cell r="AY529">
            <v>9087.4358728209227</v>
          </cell>
          <cell r="AZ529">
            <v>9078.8204223650318</v>
          </cell>
          <cell r="BA529">
            <v>9048.7092314776619</v>
          </cell>
          <cell r="BB529">
            <v>9022.2490679138591</v>
          </cell>
          <cell r="BC529">
            <v>8998.3636554812419</v>
          </cell>
          <cell r="BD529">
            <v>8976.4256779517818</v>
          </cell>
          <cell r="BE529">
            <v>8956.0333804756665</v>
          </cell>
          <cell r="BF529">
            <v>8936.9112589410397</v>
          </cell>
          <cell r="BG529">
            <v>8918.8603473885087</v>
          </cell>
          <cell r="BH529">
            <v>8901.7310606411957</v>
          </cell>
          <cell r="BI529">
            <v>8885.4072721217453</v>
          </cell>
          <cell r="BJ529">
            <v>8869.7964686920568</v>
          </cell>
          <cell r="BK529">
            <v>8854.8233547422278</v>
          </cell>
          <cell r="BL529">
            <v>8840.4255489479583</v>
          </cell>
        </row>
        <row r="530">
          <cell r="B530">
            <v>21</v>
          </cell>
          <cell r="C530" t="str">
            <v>LRSP4</v>
          </cell>
          <cell r="E530">
            <v>0</v>
          </cell>
          <cell r="F530">
            <v>0</v>
          </cell>
          <cell r="G530">
            <v>0</v>
          </cell>
          <cell r="H530">
            <v>0</v>
          </cell>
          <cell r="I530">
            <v>0</v>
          </cell>
          <cell r="J530">
            <v>0</v>
          </cell>
          <cell r="K530">
            <v>0</v>
          </cell>
          <cell r="L530">
            <v>0</v>
          </cell>
          <cell r="M530">
            <v>0</v>
          </cell>
          <cell r="N530">
            <v>0</v>
          </cell>
          <cell r="O530">
            <v>2207.6732518677977</v>
          </cell>
          <cell r="P530">
            <v>2207.6732518677977</v>
          </cell>
          <cell r="Q530">
            <v>2207.6732518677977</v>
          </cell>
          <cell r="R530">
            <v>2207.6732518677977</v>
          </cell>
          <cell r="S530">
            <v>2198.0085876927392</v>
          </cell>
          <cell r="T530">
            <v>2189.5635213416163</v>
          </cell>
          <cell r="U530">
            <v>2182.0474373943898</v>
          </cell>
          <cell r="V530">
            <v>2175.2642157443697</v>
          </cell>
          <cell r="W530">
            <v>2169.0749608084716</v>
          </cell>
          <cell r="X530">
            <v>2163.3775360605027</v>
          </cell>
          <cell r="Y530">
            <v>2158.0945398760841</v>
          </cell>
          <cell r="Z530">
            <v>2153.1658473814014</v>
          </cell>
          <cell r="AA530">
            <v>2148.5437808636134</v>
          </cell>
          <cell r="AB530">
            <v>2144.1898650861035</v>
          </cell>
          <cell r="AC530">
            <v>4347.7458332381393</v>
          </cell>
          <cell r="AD530">
            <v>4343.8390212459444</v>
          </cell>
          <cell r="AE530">
            <v>4340.1207191711646</v>
          </cell>
          <cell r="AF530">
            <v>4336.5723024528952</v>
          </cell>
          <cell r="AG530">
            <v>4323.5131694039865</v>
          </cell>
          <cell r="AH530">
            <v>4311.8138327756324</v>
          </cell>
          <cell r="AI530">
            <v>4301.1717304187468</v>
          </cell>
          <cell r="AJ530">
            <v>4291.3802919529535</v>
          </cell>
          <cell r="AK530">
            <v>4282.2914258292913</v>
          </cell>
          <cell r="AL530">
            <v>4273.7948590451433</v>
          </cell>
          <cell r="AM530">
            <v>4265.8059548044257</v>
          </cell>
          <cell r="AN530">
            <v>4258.2581240623167</v>
          </cell>
          <cell r="AO530">
            <v>6458.7711412417966</v>
          </cell>
          <cell r="AP530">
            <v>6451.9548031168206</v>
          </cell>
          <cell r="AQ530">
            <v>6445.4461193988864</v>
          </cell>
          <cell r="AR530">
            <v>6439.2146445114904</v>
          </cell>
          <cell r="AS530">
            <v>6423.5698523755518</v>
          </cell>
          <cell r="AT530">
            <v>6409.3738199953632</v>
          </cell>
          <cell r="AU530">
            <v>6396.3167350703243</v>
          </cell>
          <cell r="AV530">
            <v>6384.1857364533716</v>
          </cell>
          <cell r="AW530">
            <v>6372.827229166699</v>
          </cell>
          <cell r="AX530">
            <v>6362.12608708263</v>
          </cell>
          <cell r="AY530">
            <v>6351.9933656233188</v>
          </cell>
          <cell r="AZ530">
            <v>6342.3586289093337</v>
          </cell>
          <cell r="BA530">
            <v>12927.190709268594</v>
          </cell>
          <cell r="BB530">
            <v>6299.0303020741076</v>
          </cell>
          <cell r="BC530">
            <v>6293.3729750088787</v>
          </cell>
          <cell r="BD530">
            <v>6287.4494420746578</v>
          </cell>
          <cell r="BE530">
            <v>6281.4031666397059</v>
          </cell>
          <cell r="BF530">
            <v>6275.3200877972895</v>
          </cell>
          <cell r="BG530">
            <v>6269.2532339850213</v>
          </cell>
          <cell r="BH530">
            <v>6263.2358688290687</v>
          </cell>
          <cell r="BI530">
            <v>6257.2889456866324</v>
          </cell>
          <cell r="BJ530">
            <v>6251.4255172879821</v>
          </cell>
          <cell r="BK530">
            <v>6245.6534559892671</v>
          </cell>
          <cell r="BL530">
            <v>6239.9771711937919</v>
          </cell>
        </row>
        <row r="531">
          <cell r="B531">
            <v>22</v>
          </cell>
          <cell r="C531" t="str">
            <v>Bakken1</v>
          </cell>
          <cell r="E531">
            <v>0</v>
          </cell>
          <cell r="F531">
            <v>0</v>
          </cell>
          <cell r="G531">
            <v>0</v>
          </cell>
          <cell r="H531">
            <v>1127.8431448744855</v>
          </cell>
          <cell r="I531">
            <v>1689.5002376102484</v>
          </cell>
          <cell r="J531">
            <v>1686.3203723928484</v>
          </cell>
          <cell r="K531">
            <v>1684.660736976648</v>
          </cell>
          <cell r="L531">
            <v>1679.9486866827283</v>
          </cell>
          <cell r="M531">
            <v>1672.1521505752082</v>
          </cell>
          <cell r="N531">
            <v>1665.4548410014481</v>
          </cell>
          <cell r="O531">
            <v>1662.2298323649281</v>
          </cell>
          <cell r="P531">
            <v>1656.4120831358084</v>
          </cell>
          <cell r="Q531">
            <v>1657.9647786904882</v>
          </cell>
          <cell r="R531">
            <v>1652.052755442648</v>
          </cell>
          <cell r="S531">
            <v>1650.9435067596482</v>
          </cell>
          <cell r="T531">
            <v>1649.6492776830082</v>
          </cell>
          <cell r="U531">
            <v>1644.7567469886083</v>
          </cell>
          <cell r="V531">
            <v>1646.9254188468481</v>
          </cell>
          <cell r="W531">
            <v>1641.8861431845683</v>
          </cell>
          <cell r="X531">
            <v>1641.5720769158484</v>
          </cell>
          <cell r="Y531">
            <v>1636.9464406672084</v>
          </cell>
          <cell r="Z531">
            <v>1632.8709967776883</v>
          </cell>
          <cell r="AA531">
            <v>1633.2284566632882</v>
          </cell>
          <cell r="AB531">
            <v>1629.1149987999281</v>
          </cell>
          <cell r="AC531">
            <v>1625.4527503802483</v>
          </cell>
          <cell r="AD531">
            <v>1622.0964153711282</v>
          </cell>
          <cell r="AE531">
            <v>1623.0283138354482</v>
          </cell>
          <cell r="AF531">
            <v>1621.8292589339285</v>
          </cell>
          <cell r="AG531">
            <v>1618.1642362256882</v>
          </cell>
          <cell r="AH531">
            <v>1621.3894790582881</v>
          </cell>
          <cell r="AI531">
            <v>1617.2830695438884</v>
          </cell>
          <cell r="AJ531">
            <v>1617.8058186145681</v>
          </cell>
          <cell r="AK531">
            <v>1613.9391424642884</v>
          </cell>
          <cell r="AL531">
            <v>1610.5577864709285</v>
          </cell>
          <cell r="AM531">
            <v>1611.5541382272881</v>
          </cell>
          <cell r="AN531">
            <v>1608.0319472057283</v>
          </cell>
          <cell r="AO531">
            <v>3296.6840611595362</v>
          </cell>
          <cell r="AP531">
            <v>1602.0759443747684</v>
          </cell>
          <cell r="AQ531">
            <v>-88.276571406759999</v>
          </cell>
          <cell r="AR531">
            <v>3294.5048963343365</v>
          </cell>
          <cell r="AS531">
            <v>1599.4999414658485</v>
          </cell>
          <cell r="AT531">
            <v>1603.1261614993284</v>
          </cell>
          <cell r="AU531">
            <v>1599.3991081905683</v>
          </cell>
          <cell r="AV531">
            <v>1600.2814502712883</v>
          </cell>
          <cell r="AW531">
            <v>1596.7562853556883</v>
          </cell>
          <cell r="AX531">
            <v>1593.699808698088</v>
          </cell>
          <cell r="AY531">
            <v>1595.0057252102481</v>
          </cell>
          <cell r="AZ531">
            <v>1591.7789277063682</v>
          </cell>
          <cell r="BA531">
            <v>1588.9485888849681</v>
          </cell>
          <cell r="BB531">
            <v>1586.3752608870482</v>
          </cell>
          <cell r="BC531">
            <v>1588.0461771330483</v>
          </cell>
          <cell r="BD531">
            <v>1587.5463338465681</v>
          </cell>
          <cell r="BE531">
            <v>1584.5443220425682</v>
          </cell>
          <cell r="BF531">
            <v>1588.3994948219283</v>
          </cell>
          <cell r="BG531">
            <v>1584.8926914117683</v>
          </cell>
          <cell r="BH531">
            <v>1585.9871327912883</v>
          </cell>
          <cell r="BI531">
            <v>1582.6663560950483</v>
          </cell>
          <cell r="BJ531">
            <v>1579.8070330849284</v>
          </cell>
          <cell r="BK531">
            <v>1581.3032693877681</v>
          </cell>
          <cell r="BL531">
            <v>-113.50439528732001</v>
          </cell>
        </row>
        <row r="532">
          <cell r="B532">
            <v>23</v>
          </cell>
          <cell r="C532" t="str">
            <v>Bakken2</v>
          </cell>
          <cell r="E532">
            <v>0</v>
          </cell>
          <cell r="F532">
            <v>0</v>
          </cell>
          <cell r="G532">
            <v>0</v>
          </cell>
          <cell r="H532">
            <v>432.92720033798497</v>
          </cell>
          <cell r="I532">
            <v>432.92720033798497</v>
          </cell>
          <cell r="J532">
            <v>428.42031291028968</v>
          </cell>
          <cell r="K532">
            <v>424.6697778371061</v>
          </cell>
          <cell r="L532">
            <v>420.27504727714904</v>
          </cell>
          <cell r="M532">
            <v>416.47347190705528</v>
          </cell>
          <cell r="N532">
            <v>414.28306328013736</v>
          </cell>
          <cell r="O532">
            <v>412.23109527934628</v>
          </cell>
          <cell r="P532">
            <v>409.14301906678963</v>
          </cell>
          <cell r="Q532">
            <v>406.38160659142045</v>
          </cell>
          <cell r="R532">
            <v>405.04094535811578</v>
          </cell>
          <cell r="S532">
            <v>402.52256241009439</v>
          </cell>
          <cell r="T532">
            <v>400.23415355775836</v>
          </cell>
          <cell r="U532">
            <v>399.29527605339513</v>
          </cell>
          <cell r="V532">
            <v>397.12379650205145</v>
          </cell>
          <cell r="W532">
            <v>396.31360745896939</v>
          </cell>
          <cell r="X532">
            <v>394.26862901769204</v>
          </cell>
          <cell r="Y532">
            <v>392.40337805786595</v>
          </cell>
          <cell r="Z532">
            <v>391.84433602212175</v>
          </cell>
          <cell r="AA532">
            <v>390.01545654088733</v>
          </cell>
          <cell r="AB532">
            <v>388.3408701495631</v>
          </cell>
          <cell r="AC532">
            <v>386.7777233897848</v>
          </cell>
          <cell r="AD532">
            <v>386.47745342944387</v>
          </cell>
          <cell r="AE532">
            <v>384.87629714308952</v>
          </cell>
          <cell r="AF532">
            <v>383.40551920801033</v>
          </cell>
          <cell r="AG532">
            <v>383.20179800045952</v>
          </cell>
          <cell r="AH532">
            <v>381.69599103798987</v>
          </cell>
          <cell r="AI532">
            <v>381.49214641711291</v>
          </cell>
          <cell r="AJ532">
            <v>380.00231026006406</v>
          </cell>
          <cell r="AK532">
            <v>378.64761365677595</v>
          </cell>
          <cell r="AL532">
            <v>378.55999720477587</v>
          </cell>
          <cell r="AM532">
            <v>377.16797503045171</v>
          </cell>
          <cell r="AN532">
            <v>375.89952510462655</v>
          </cell>
          <cell r="AO532">
            <v>807.64227314623463</v>
          </cell>
          <cell r="AP532">
            <v>374.76886049994982</v>
          </cell>
          <cell r="AQ532">
            <v>-59.427648866475614</v>
          </cell>
          <cell r="AR532">
            <v>805.2677211611242</v>
          </cell>
          <cell r="AS532">
            <v>372.43028559412562</v>
          </cell>
          <cell r="AT532">
            <v>371.35510609067541</v>
          </cell>
          <cell r="AU532">
            <v>371.53596785692156</v>
          </cell>
          <cell r="AV532">
            <v>370.39710226231216</v>
          </cell>
          <cell r="AW532">
            <v>369.36664417330138</v>
          </cell>
          <cell r="AX532">
            <v>369.58108983944641</v>
          </cell>
          <cell r="AY532">
            <v>368.47217432893217</v>
          </cell>
          <cell r="AZ532">
            <v>367.47028430118905</v>
          </cell>
          <cell r="BA532">
            <v>366.53773415682872</v>
          </cell>
          <cell r="BB532">
            <v>366.83028752577258</v>
          </cell>
          <cell r="BC532">
            <v>365.78786985556457</v>
          </cell>
          <cell r="BD532">
            <v>364.84491854925545</v>
          </cell>
          <cell r="BE532">
            <v>365.1408643881403</v>
          </cell>
          <cell r="BF532">
            <v>364.10897505773158</v>
          </cell>
          <cell r="BG532">
            <v>364.35541312885272</v>
          </cell>
          <cell r="BH532">
            <v>365.42153744722668</v>
          </cell>
          <cell r="BI532">
            <v>366.25379813989423</v>
          </cell>
          <cell r="BJ532">
            <v>368.09109676485309</v>
          </cell>
          <cell r="BK532">
            <v>368.42638480826571</v>
          </cell>
          <cell r="BL532">
            <v>-64.197435614912578</v>
          </cell>
        </row>
        <row r="533">
          <cell r="B533">
            <v>24</v>
          </cell>
          <cell r="C533" t="str">
            <v>ThreeForks</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1127.8431448744855</v>
          </cell>
          <cell r="AD533">
            <v>1127.8431448744855</v>
          </cell>
          <cell r="AE533">
            <v>1121.8948808952116</v>
          </cell>
          <cell r="AF533">
            <v>1116.7498285119998</v>
          </cell>
          <cell r="AG533">
            <v>1112.1884777447126</v>
          </cell>
          <cell r="AH533">
            <v>1108.073406906226</v>
          </cell>
          <cell r="AI533">
            <v>1104.3123042872689</v>
          </cell>
          <cell r="AJ533">
            <v>1100.8398692743262</v>
          </cell>
          <cell r="AK533">
            <v>1097.6080394258629</v>
          </cell>
          <cell r="AL533">
            <v>1094.5803109376552</v>
          </cell>
          <cell r="AM533">
            <v>1091.7282411505755</v>
          </cell>
          <cell r="AN533">
            <v>1089.029195160635</v>
          </cell>
          <cell r="AO533">
            <v>1086.4648354389537</v>
          </cell>
          <cell r="AP533">
            <v>1078.0718137575627</v>
          </cell>
          <cell r="AQ533">
            <v>1082.4855615758099</v>
          </cell>
          <cell r="AR533">
            <v>1080.0247537120947</v>
          </cell>
          <cell r="AS533">
            <v>1077.7334359561376</v>
          </cell>
          <cell r="AT533">
            <v>1069.6186071738605</v>
          </cell>
          <cell r="AU533">
            <v>1068.3551863853095</v>
          </cell>
          <cell r="AV533">
            <v>1066.9565498484958</v>
          </cell>
          <cell r="AW533">
            <v>1065.4939544852421</v>
          </cell>
          <cell r="AX533">
            <v>1064.0044610643067</v>
          </cell>
          <cell r="AY533">
            <v>1062.5087836967416</v>
          </cell>
          <cell r="AZ533">
            <v>1061.0190401079772</v>
          </cell>
          <cell r="BA533">
            <v>1059.5425074748835</v>
          </cell>
          <cell r="BB533">
            <v>1058.0835898643031</v>
          </cell>
          <cell r="BC533">
            <v>1056.644918737175</v>
          </cell>
          <cell r="BD533">
            <v>1055.227999335435</v>
          </cell>
          <cell r="BE533">
            <v>1053.8336041794873</v>
          </cell>
          <cell r="BF533">
            <v>1052.4620242001893</v>
          </cell>
          <cell r="BG533">
            <v>1051.1132284591351</v>
          </cell>
          <cell r="BH533">
            <v>1049.7869724635873</v>
          </cell>
          <cell r="BI533">
            <v>1048.4828708808864</v>
          </cell>
          <cell r="BJ533">
            <v>1047.2004460879468</v>
          </cell>
          <cell r="BK533">
            <v>1045.9391634178539</v>
          </cell>
          <cell r="BL533">
            <v>1044.6984548121818</v>
          </cell>
        </row>
        <row r="534">
          <cell r="B534">
            <v>25</v>
          </cell>
          <cell r="C534" t="str">
            <v>CH4</v>
          </cell>
          <cell r="E534">
            <v>0</v>
          </cell>
          <cell r="F534">
            <v>0</v>
          </cell>
          <cell r="G534">
            <v>0</v>
          </cell>
          <cell r="H534">
            <v>0</v>
          </cell>
          <cell r="I534">
            <v>1849.7874262746582</v>
          </cell>
          <cell r="J534">
            <v>1849.7874262746582</v>
          </cell>
          <cell r="K534">
            <v>3699.5748525493163</v>
          </cell>
          <cell r="L534">
            <v>3688.2382729752935</v>
          </cell>
          <cell r="M534">
            <v>3678.3322728876951</v>
          </cell>
          <cell r="N534">
            <v>1808.3919567885741</v>
          </cell>
          <cell r="O534">
            <v>1790.5292877932129</v>
          </cell>
          <cell r="P534">
            <v>1774.4530270263672</v>
          </cell>
          <cell r="Q534">
            <v>3620.937327090332</v>
          </cell>
          <cell r="R534">
            <v>3617.3864611415529</v>
          </cell>
          <cell r="S534">
            <v>3613.738414883594</v>
          </cell>
          <cell r="T534">
            <v>3598.7399393816413</v>
          </cell>
          <cell r="U534">
            <v>3585.2054593271973</v>
          </cell>
          <cell r="V534">
            <v>3572.8209933476078</v>
          </cell>
          <cell r="W534">
            <v>3561.3714673687746</v>
          </cell>
          <cell r="X534">
            <v>3550.7017524576659</v>
          </cell>
          <cell r="Y534">
            <v>3540.6954369417235</v>
          </cell>
          <cell r="Z534">
            <v>3531.2624044921386</v>
          </cell>
          <cell r="AA534">
            <v>3522.3311271754151</v>
          </cell>
          <cell r="AB534">
            <v>3513.8436560617433</v>
          </cell>
          <cell r="AC534">
            <v>3505.7522350357176</v>
          </cell>
          <cell r="AD534">
            <v>3498.0169391600339</v>
          </cell>
          <cell r="AE534">
            <v>3490.6039757427493</v>
          </cell>
          <cell r="AF534">
            <v>3483.4844373932128</v>
          </cell>
          <cell r="AG534">
            <v>3476.6333655079106</v>
          </cell>
          <cell r="AH534">
            <v>3470.0290323029299</v>
          </cell>
          <cell r="AI534">
            <v>3463.6523871729732</v>
          </cell>
          <cell r="AJ534">
            <v>3457.4866165896246</v>
          </cell>
          <cell r="AK534">
            <v>3451.5167950840332</v>
          </cell>
          <cell r="AL534">
            <v>3445.7296029961672</v>
          </cell>
          <cell r="AM534">
            <v>3440.1130964032109</v>
          </cell>
          <cell r="AN534">
            <v>3434.6565183904177</v>
          </cell>
          <cell r="AO534">
            <v>7106.2518350823975</v>
          </cell>
          <cell r="AP534">
            <v>3404.3731372991579</v>
          </cell>
          <cell r="AQ534">
            <v>-275.38084936060795</v>
          </cell>
          <cell r="AR534">
            <v>7095.0481321933476</v>
          </cell>
          <cell r="AS534">
            <v>3392.7620604249023</v>
          </cell>
          <cell r="AT534">
            <v>3389.7026161263916</v>
          </cell>
          <cell r="AU534">
            <v>3386.434704072266</v>
          </cell>
          <cell r="AV534">
            <v>3383.0416094088746</v>
          </cell>
          <cell r="AW534">
            <v>3379.5758717899907</v>
          </cell>
          <cell r="AX534">
            <v>3376.072051304126</v>
          </cell>
          <cell r="AY534">
            <v>3372.5536036221315</v>
          </cell>
          <cell r="AZ534">
            <v>3369.0367997552248</v>
          </cell>
          <cell r="BA534">
            <v>3365.5331073350708</v>
          </cell>
          <cell r="BB534">
            <v>3362.0506967148808</v>
          </cell>
          <cell r="BC534">
            <v>3358.5953967531495</v>
          </cell>
          <cell r="BD534">
            <v>3355.171374753174</v>
          </cell>
          <cell r="BE534">
            <v>3351.7815722169557</v>
          </cell>
          <cell r="BF534">
            <v>3348.4280253962893</v>
          </cell>
          <cell r="BG534">
            <v>3345.1121010155157</v>
          </cell>
          <cell r="BH534">
            <v>3341.83465309751</v>
          </cell>
          <cell r="BI534">
            <v>3338.5961514358037</v>
          </cell>
          <cell r="BJ534">
            <v>3335.3967733315435</v>
          </cell>
          <cell r="BK534">
            <v>3332.2364692706301</v>
          </cell>
          <cell r="BL534">
            <v>-370.45983356135253</v>
          </cell>
        </row>
        <row r="535">
          <cell r="B535">
            <v>26</v>
          </cell>
          <cell r="C535" t="str">
            <v>CH4_Area</v>
          </cell>
          <cell r="E535">
            <v>0</v>
          </cell>
          <cell r="F535">
            <v>0</v>
          </cell>
          <cell r="G535">
            <v>0</v>
          </cell>
          <cell r="H535">
            <v>0</v>
          </cell>
          <cell r="I535">
            <v>1600.7775804299927</v>
          </cell>
          <cell r="J535">
            <v>1600.7775804299927</v>
          </cell>
          <cell r="K535">
            <v>1600.7775804299927</v>
          </cell>
          <cell r="L535">
            <v>1590.9670788755493</v>
          </cell>
          <cell r="M535">
            <v>1582.3945787997436</v>
          </cell>
          <cell r="N535">
            <v>1574.7650795445556</v>
          </cell>
          <cell r="O535">
            <v>1567.8795006820678</v>
          </cell>
          <cell r="P535">
            <v>1561.5968511967162</v>
          </cell>
          <cell r="Q535">
            <v>1555.8134538993531</v>
          </cell>
          <cell r="R535">
            <v>1550.4507385455324</v>
          </cell>
          <cell r="S535">
            <v>1545.4476734798586</v>
          </cell>
          <cell r="T535">
            <v>1540.7558615720216</v>
          </cell>
          <cell r="U535">
            <v>1536.3362464118043</v>
          </cell>
          <cell r="V535">
            <v>1532.1568339489747</v>
          </cell>
          <cell r="W535">
            <v>1528.1910689823301</v>
          </cell>
          <cell r="X535">
            <v>1524.4166587302248</v>
          </cell>
          <cell r="Y535">
            <v>1520.8146975822144</v>
          </cell>
          <cell r="Z535">
            <v>1517.3690068696289</v>
          </cell>
          <cell r="AA535">
            <v>1514.0656306348571</v>
          </cell>
          <cell r="AB535">
            <v>1510.8924413633424</v>
          </cell>
          <cell r="AC535">
            <v>1507.8388312337033</v>
          </cell>
          <cell r="AD535">
            <v>1504.8954657737734</v>
          </cell>
          <cell r="AE535">
            <v>1502.0540856617431</v>
          </cell>
          <cell r="AF535">
            <v>1499.3073461826782</v>
          </cell>
          <cell r="AG535">
            <v>1496.6486859627685</v>
          </cell>
          <cell r="AH535">
            <v>1494.0722176743166</v>
          </cell>
          <cell r="AI535">
            <v>1491.5726380758363</v>
          </cell>
          <cell r="AJ535">
            <v>1489.1451525189514</v>
          </cell>
          <cell r="AK535">
            <v>1486.7854110804749</v>
          </cell>
          <cell r="AL535">
            <v>1484.4894548782654</v>
          </cell>
          <cell r="AM535">
            <v>1482.2536697425689</v>
          </cell>
          <cell r="AN535">
            <v>1480.0747471604461</v>
          </cell>
          <cell r="AO535">
            <v>3068.9167290670621</v>
          </cell>
          <cell r="AP535">
            <v>1467.3030843688659</v>
          </cell>
          <cell r="AQ535">
            <v>-124.74660566656492</v>
          </cell>
          <cell r="AR535">
            <v>3064.5244317035526</v>
          </cell>
          <cell r="AS535">
            <v>1462.7091046740875</v>
          </cell>
          <cell r="AT535">
            <v>1461.5135761133879</v>
          </cell>
          <cell r="AU535">
            <v>1460.2212983616942</v>
          </cell>
          <cell r="AV535">
            <v>1458.8688107423861</v>
          </cell>
          <cell r="AW535">
            <v>1457.479298154007</v>
          </cell>
          <cell r="AX535">
            <v>1456.068121616272</v>
          </cell>
          <cell r="AY535">
            <v>1454.6457980890959</v>
          </cell>
          <cell r="AZ535">
            <v>1453.2197013003845</v>
          </cell>
          <cell r="BA535">
            <v>1451.7950959110719</v>
          </cell>
          <cell r="BB535">
            <v>1450.3757929116671</v>
          </cell>
          <cell r="BC535">
            <v>1448.9645661903076</v>
          </cell>
          <cell r="BD535">
            <v>1447.563449186966</v>
          </cell>
          <cell r="BE535">
            <v>1446.1739258249818</v>
          </cell>
          <cell r="BF535">
            <v>1444.7970707781828</v>
          </cell>
          <cell r="BG535">
            <v>1443.4336536931</v>
          </cell>
          <cell r="BH535">
            <v>1442.0842084208223</v>
          </cell>
          <cell r="BI535">
            <v>1440.7490901325837</v>
          </cell>
          <cell r="BJ535">
            <v>1439.4285157137451</v>
          </cell>
          <cell r="BK535">
            <v>1438.1225937386171</v>
          </cell>
          <cell r="BL535">
            <v>-163.94623098541257</v>
          </cell>
        </row>
        <row r="536">
          <cell r="C536" t="str">
            <v>Total Reserves</v>
          </cell>
          <cell r="E536">
            <v>72771.191215150189</v>
          </cell>
          <cell r="F536">
            <v>72400.176881816849</v>
          </cell>
          <cell r="G536">
            <v>72026.773715150193</v>
          </cell>
          <cell r="H536">
            <v>76040.852845745481</v>
          </cell>
          <cell r="I536">
            <v>90120.717468514849</v>
          </cell>
          <cell r="J536">
            <v>104503.11622469778</v>
          </cell>
          <cell r="K536">
            <v>117344.14277204649</v>
          </cell>
          <cell r="L536">
            <v>129336.45941634709</v>
          </cell>
          <cell r="M536">
            <v>141396.42583312551</v>
          </cell>
          <cell r="N536">
            <v>158732.37555594146</v>
          </cell>
          <cell r="O536">
            <v>182757.14885625709</v>
          </cell>
          <cell r="P536">
            <v>208602.86938822526</v>
          </cell>
          <cell r="Q536">
            <v>235100.87009292073</v>
          </cell>
          <cell r="R536">
            <v>261508.18186144947</v>
          </cell>
          <cell r="S536">
            <v>287804.09138297936</v>
          </cell>
          <cell r="T536">
            <v>317129.83335534175</v>
          </cell>
          <cell r="U536">
            <v>346333.14155184553</v>
          </cell>
          <cell r="V536">
            <v>374048.21400830947</v>
          </cell>
          <cell r="W536">
            <v>403109.11538508319</v>
          </cell>
          <cell r="X536">
            <v>432017.92134348262</v>
          </cell>
          <cell r="Y536">
            <v>465512.09715871012</v>
          </cell>
          <cell r="Z536">
            <v>501342.69576968078</v>
          </cell>
          <cell r="AA536">
            <v>537090.65635716997</v>
          </cell>
          <cell r="AB536">
            <v>572725.44475516025</v>
          </cell>
          <cell r="AC536">
            <v>619848.87127736246</v>
          </cell>
          <cell r="AD536">
            <v>666872.4673774679</v>
          </cell>
          <cell r="AE536">
            <v>713780.38796949142</v>
          </cell>
          <cell r="AF536">
            <v>760550.31623704766</v>
          </cell>
          <cell r="AG536">
            <v>807147.55081359216</v>
          </cell>
          <cell r="AH536">
            <v>853614.44368785818</v>
          </cell>
          <cell r="AI536">
            <v>901369.28624358214</v>
          </cell>
          <cell r="AJ536">
            <v>948995.59996161796</v>
          </cell>
          <cell r="AK536">
            <v>996514.43756337441</v>
          </cell>
          <cell r="AL536">
            <v>1046332.8198774559</v>
          </cell>
          <cell r="AM536">
            <v>1096050.0004184884</v>
          </cell>
          <cell r="AN536">
            <v>1145660.5751246561</v>
          </cell>
          <cell r="AO536">
            <v>1213340.2402143495</v>
          </cell>
          <cell r="AP536">
            <v>1294118.6362236592</v>
          </cell>
          <cell r="AQ536">
            <v>1326007.7361977634</v>
          </cell>
          <cell r="AR536">
            <v>1393366.2483290376</v>
          </cell>
          <cell r="AS536">
            <v>1453122.2968684547</v>
          </cell>
          <cell r="AT536">
            <v>1533351.2096826225</v>
          </cell>
          <cell r="AU536">
            <v>1596368.2422806122</v>
          </cell>
          <cell r="AV536">
            <v>1667736.0723792741</v>
          </cell>
          <cell r="AW536">
            <v>1735474.9116188297</v>
          </cell>
          <cell r="AX536">
            <v>1800495.7272142994</v>
          </cell>
          <cell r="AY536">
            <v>1866666.2261438528</v>
          </cell>
          <cell r="AZ536">
            <v>1931457.3468460059</v>
          </cell>
          <cell r="BA536">
            <v>2009015.0596259441</v>
          </cell>
          <cell r="BB536">
            <v>2073506.6501341078</v>
          </cell>
          <cell r="BC536">
            <v>2137899.663736111</v>
          </cell>
          <cell r="BD536">
            <v>2202198.1515859808</v>
          </cell>
          <cell r="BE536">
            <v>2266396.380636944</v>
          </cell>
          <cell r="BF536">
            <v>2336164.2668807213</v>
          </cell>
          <cell r="BG536">
            <v>2400152.6035795994</v>
          </cell>
          <cell r="BH536">
            <v>2464059.5822652811</v>
          </cell>
          <cell r="BI536">
            <v>2527883.0707217418</v>
          </cell>
          <cell r="BJ536">
            <v>2591625.4722931413</v>
          </cell>
          <cell r="BK536">
            <v>2655292.9938200233</v>
          </cell>
          <cell r="BL536">
            <v>2711457.4808171252</v>
          </cell>
        </row>
        <row r="537">
          <cell r="C537" t="str">
            <v>% Liquids</v>
          </cell>
          <cell r="E537">
            <v>0.74222045054363506</v>
          </cell>
          <cell r="F537">
            <v>0.66648529415170188</v>
          </cell>
          <cell r="G537">
            <v>0.66639925280475087</v>
          </cell>
          <cell r="H537">
            <v>0.67159395298976909</v>
          </cell>
          <cell r="I537">
            <v>0.66891657826861339</v>
          </cell>
          <cell r="J537">
            <v>0.65487404180120867</v>
          </cell>
          <cell r="K537">
            <v>0.66124753818009285</v>
          </cell>
          <cell r="L537">
            <v>0.67272763026180005</v>
          </cell>
          <cell r="M537">
            <v>0.68215019677471633</v>
          </cell>
          <cell r="N537">
            <v>0.68236517157588705</v>
          </cell>
          <cell r="O537">
            <v>0.67979978621658244</v>
          </cell>
          <cell r="P537">
            <v>0.66934743764782867</v>
          </cell>
          <cell r="Q537">
            <v>0.66297137897244318</v>
          </cell>
          <cell r="R537">
            <v>0.65980828272754422</v>
          </cell>
          <cell r="S537">
            <v>0.65724520713730161</v>
          </cell>
          <cell r="T537">
            <v>0.65437688941769234</v>
          </cell>
          <cell r="U537">
            <v>0.64970779932849909</v>
          </cell>
          <cell r="V537">
            <v>0.64476018245281452</v>
          </cell>
          <cell r="W537">
            <v>0.64170316285333417</v>
          </cell>
          <cell r="X537">
            <v>0.63885759368453987</v>
          </cell>
          <cell r="Y537">
            <v>0.63390916844240186</v>
          </cell>
          <cell r="Z537">
            <v>0.62793895091786345</v>
          </cell>
          <cell r="AA537">
            <v>0.62181779224230416</v>
          </cell>
          <cell r="AB537">
            <v>0.6164801483049428</v>
          </cell>
          <cell r="AC537">
            <v>0.61584025764603156</v>
          </cell>
          <cell r="AD537">
            <v>0.61307278298361256</v>
          </cell>
          <cell r="AE537">
            <v>0.61068771281246481</v>
          </cell>
          <cell r="AF537">
            <v>0.6086041189702055</v>
          </cell>
          <cell r="AG537">
            <v>0.6067668476237974</v>
          </cell>
          <cell r="AH537">
            <v>0.60513988490825155</v>
          </cell>
          <cell r="AI537">
            <v>0.60416808275582201</v>
          </cell>
          <cell r="AJ537">
            <v>0.60318716678462558</v>
          </cell>
          <cell r="AK537">
            <v>0.60230393414486194</v>
          </cell>
          <cell r="AL537">
            <v>0.60161215781994604</v>
          </cell>
          <cell r="AM537">
            <v>0.60051363540624292</v>
          </cell>
          <cell r="AN537">
            <v>0.59950912797018907</v>
          </cell>
          <cell r="AO537">
            <v>0.60155994213865482</v>
          </cell>
          <cell r="AP537">
            <v>0.59945734467822487</v>
          </cell>
          <cell r="AQ537">
            <v>0.59378440160336676</v>
          </cell>
          <cell r="AR537">
            <v>0.59731133546615323</v>
          </cell>
          <cell r="AS537">
            <v>0.59584886000035819</v>
          </cell>
          <cell r="AT537">
            <v>0.5946495072373732</v>
          </cell>
          <cell r="AU537">
            <v>0.5921217114004913</v>
          </cell>
          <cell r="AV537">
            <v>0.59244441128368774</v>
          </cell>
          <cell r="AW537">
            <v>0.59166545210808619</v>
          </cell>
          <cell r="AX537">
            <v>0.59067833595611019</v>
          </cell>
          <cell r="AY537">
            <v>0.59059817697951067</v>
          </cell>
          <cell r="AZ537">
            <v>0.59026757669541385</v>
          </cell>
          <cell r="BA537">
            <v>0.59099484794038226</v>
          </cell>
          <cell r="BB537">
            <v>0.58967301866853761</v>
          </cell>
          <cell r="BC537">
            <v>0.58942641476304891</v>
          </cell>
          <cell r="BD537">
            <v>0.58919339194659237</v>
          </cell>
          <cell r="BE537">
            <v>0.58897290229375121</v>
          </cell>
          <cell r="BF537">
            <v>0.58954518320411342</v>
          </cell>
          <cell r="BG537">
            <v>0.58914627616242099</v>
          </cell>
          <cell r="BH537">
            <v>0.58894264946903963</v>
          </cell>
          <cell r="BI537">
            <v>0.58874930591121155</v>
          </cell>
          <cell r="BJ537">
            <v>0.58856575972789227</v>
          </cell>
          <cell r="BK537">
            <v>0.5883915642825146</v>
          </cell>
          <cell r="BL537">
            <v>0.58736601491240825</v>
          </cell>
        </row>
        <row r="539">
          <cell r="C539" t="str">
            <v>Proved Developed Reserves</v>
          </cell>
        </row>
        <row r="540">
          <cell r="C540" t="str">
            <v>Beginning Balance</v>
          </cell>
          <cell r="E540">
            <v>39723.121666666601</v>
          </cell>
          <cell r="F540">
            <v>39359.051833333266</v>
          </cell>
          <cell r="G540">
            <v>38988.037499999933</v>
          </cell>
          <cell r="H540">
            <v>38614.63433333327</v>
          </cell>
          <cell r="I540">
            <v>39072.61214292029</v>
          </cell>
          <cell r="J540">
            <v>41528.450221977444</v>
          </cell>
          <cell r="K540">
            <v>44066.971447448886</v>
          </cell>
          <cell r="L540">
            <v>46313.131584497285</v>
          </cell>
          <cell r="M540">
            <v>48400.101400911735</v>
          </cell>
          <cell r="N540">
            <v>50528.907838635852</v>
          </cell>
          <cell r="O540">
            <v>53701.210954072616</v>
          </cell>
          <cell r="P540">
            <v>58202.436333879232</v>
          </cell>
          <cell r="Q540">
            <v>63060.394352502437</v>
          </cell>
          <cell r="R540">
            <v>68072.967317618139</v>
          </cell>
          <cell r="S540">
            <v>73117.808650310661</v>
          </cell>
          <cell r="T540">
            <v>78162.422806738279</v>
          </cell>
          <cell r="U540">
            <v>83837.637674435871</v>
          </cell>
          <cell r="V540">
            <v>89492.211780613725</v>
          </cell>
          <cell r="W540">
            <v>94882.874493236333</v>
          </cell>
          <cell r="X540">
            <v>100567.70789672228</v>
          </cell>
          <cell r="Y540">
            <v>106210.78472225413</v>
          </cell>
          <cell r="Z540">
            <v>112812.20889116028</v>
          </cell>
          <cell r="AA540">
            <v>119908.35083831371</v>
          </cell>
          <cell r="AB540">
            <v>127002.75916002208</v>
          </cell>
          <cell r="AC540">
            <v>134104.23974113754</v>
          </cell>
          <cell r="AD540">
            <v>143545.39609751795</v>
          </cell>
          <cell r="AE540">
            <v>152998.86273827625</v>
          </cell>
          <cell r="AF540">
            <v>162442.26430893087</v>
          </cell>
          <cell r="AG540">
            <v>171895.99158307692</v>
          </cell>
          <cell r="AH540">
            <v>181340.1926552378</v>
          </cell>
          <cell r="AI540">
            <v>190794.61114116132</v>
          </cell>
          <cell r="AJ540">
            <v>200533.00278808226</v>
          </cell>
          <cell r="AK540">
            <v>210264.40922340867</v>
          </cell>
          <cell r="AL540">
            <v>220005.58268817273</v>
          </cell>
          <cell r="AM540">
            <v>230228.34197147365</v>
          </cell>
          <cell r="AN540">
            <v>240456.2995869077</v>
          </cell>
          <cell r="AO540">
            <v>250682.81425062014</v>
          </cell>
          <cell r="AP540">
            <v>264698.18611114891</v>
          </cell>
          <cell r="AQ540">
            <v>281388.67977139319</v>
          </cell>
          <cell r="AR540">
            <v>288274.56988849561</v>
          </cell>
          <cell r="AS540">
            <v>302290.49174902437</v>
          </cell>
          <cell r="AT540">
            <v>314821.72140609397</v>
          </cell>
          <cell r="AU540">
            <v>331512.98173300491</v>
          </cell>
          <cell r="AV540">
            <v>344783.79744126042</v>
          </cell>
          <cell r="AW540">
            <v>359761.02291344391</v>
          </cell>
          <cell r="AX540">
            <v>374040.15056255501</v>
          </cell>
          <cell r="AY540">
            <v>387795.11730088806</v>
          </cell>
          <cell r="AZ540">
            <v>401804.29849742632</v>
          </cell>
          <cell r="BA540">
            <v>415559.59856909275</v>
          </cell>
          <cell r="BB540">
            <v>431932.0540993092</v>
          </cell>
          <cell r="BC540">
            <v>445711.11938292003</v>
          </cell>
          <cell r="BD540">
            <v>459490.50133319758</v>
          </cell>
          <cell r="BE540">
            <v>473270.09995014174</v>
          </cell>
          <cell r="BF540">
            <v>487049.79856708593</v>
          </cell>
          <cell r="BG540">
            <v>501968.04457455815</v>
          </cell>
          <cell r="BH540">
            <v>515748.09319150232</v>
          </cell>
          <cell r="BI540">
            <v>529528.34180844657</v>
          </cell>
          <cell r="BJ540">
            <v>543308.80709205742</v>
          </cell>
          <cell r="BK540">
            <v>557089.48904233496</v>
          </cell>
          <cell r="BL540">
            <v>570870.27099261247</v>
          </cell>
        </row>
        <row r="541">
          <cell r="C541" t="str">
            <v>Add: PD Addtions</v>
          </cell>
          <cell r="E541">
            <v>0</v>
          </cell>
          <cell r="F541">
            <v>0</v>
          </cell>
          <cell r="G541">
            <v>0</v>
          </cell>
          <cell r="H541">
            <v>889.02533025206856</v>
          </cell>
          <cell r="I541">
            <v>2906.5727558534209</v>
          </cell>
          <cell r="J541">
            <v>2963.4571907645131</v>
          </cell>
          <cell r="K541">
            <v>2659.0039209069546</v>
          </cell>
          <cell r="L541">
            <v>2511.4846488923163</v>
          </cell>
          <cell r="M541">
            <v>2540.4106561624963</v>
          </cell>
          <cell r="N541">
            <v>3610.2750649488321</v>
          </cell>
          <cell r="O541">
            <v>4961.9606738998655</v>
          </cell>
          <cell r="P541">
            <v>5342.3560301038406</v>
          </cell>
          <cell r="Q541">
            <v>5482.156158531182</v>
          </cell>
          <cell r="R541">
            <v>5482.156158531182</v>
          </cell>
          <cell r="S541">
            <v>5482.156158531182</v>
          </cell>
          <cell r="T541">
            <v>6116.6493062736308</v>
          </cell>
          <cell r="U541">
            <v>6116.6493062736308</v>
          </cell>
          <cell r="V541">
            <v>5832.0666253082991</v>
          </cell>
          <cell r="W541">
            <v>6116.6493062736308</v>
          </cell>
          <cell r="X541">
            <v>6116.6493062736308</v>
          </cell>
          <cell r="Y541">
            <v>7046.7167350812715</v>
          </cell>
          <cell r="Z541">
            <v>7530.2344318255555</v>
          </cell>
          <cell r="AA541">
            <v>7530.2344318255555</v>
          </cell>
          <cell r="AB541">
            <v>7530.2344318255555</v>
          </cell>
          <cell r="AC541">
            <v>9849.3601149657934</v>
          </cell>
          <cell r="AD541">
            <v>9849.3601149657934</v>
          </cell>
          <cell r="AE541">
            <v>9849.3601149657934</v>
          </cell>
          <cell r="AF541">
            <v>9849.3601149657934</v>
          </cell>
          <cell r="AG541">
            <v>9849.3601149657934</v>
          </cell>
          <cell r="AH541">
            <v>9849.3601149657934</v>
          </cell>
          <cell r="AI541">
            <v>10133.942795931127</v>
          </cell>
          <cell r="AJ541">
            <v>10133.942795931127</v>
          </cell>
          <cell r="AK541">
            <v>10133.942795931127</v>
          </cell>
          <cell r="AL541">
            <v>10617.460492675409</v>
          </cell>
          <cell r="AM541">
            <v>10617.460492675409</v>
          </cell>
          <cell r="AN541">
            <v>10617.460492675409</v>
          </cell>
          <cell r="AO541">
            <v>14225.711528445392</v>
          </cell>
          <cell r="AP541">
            <v>16900.616661494256</v>
          </cell>
          <cell r="AQ541">
            <v>7095.7797850191109</v>
          </cell>
          <cell r="AR541">
            <v>14225.711528445392</v>
          </cell>
          <cell r="AS541">
            <v>12740.702658319584</v>
          </cell>
          <cell r="AT541">
            <v>16900.616661494256</v>
          </cell>
          <cell r="AU541">
            <v>13479.855376172149</v>
          </cell>
          <cell r="AV541">
            <v>15186.065140100149</v>
          </cell>
          <cell r="AW541">
            <v>14487.850650361084</v>
          </cell>
          <cell r="AX541">
            <v>13963.373072916431</v>
          </cell>
          <cell r="AY541">
            <v>14217.470864454905</v>
          </cell>
          <cell r="AZ541">
            <v>13963.373072916431</v>
          </cell>
          <cell r="BA541">
            <v>16556.963319522005</v>
          </cell>
          <cell r="BB541">
            <v>13963.373072916431</v>
          </cell>
          <cell r="BC541">
            <v>13963.373072916431</v>
          </cell>
          <cell r="BD541">
            <v>13963.373072916431</v>
          </cell>
          <cell r="BE541">
            <v>13963.373072916431</v>
          </cell>
          <cell r="BF541">
            <v>15101.703796777758</v>
          </cell>
          <cell r="BG541">
            <v>13963.373072916431</v>
          </cell>
          <cell r="BH541">
            <v>13963.373072916431</v>
          </cell>
          <cell r="BI541">
            <v>13963.373072916431</v>
          </cell>
          <cell r="BJ541">
            <v>13963.373072916431</v>
          </cell>
          <cell r="BK541">
            <v>13963.373072916431</v>
          </cell>
          <cell r="BL541">
            <v>12478.364202790628</v>
          </cell>
        </row>
        <row r="542">
          <cell r="C542" t="str">
            <v>Less: Proved Production</v>
          </cell>
          <cell r="E542">
            <v>-364.06983333333335</v>
          </cell>
          <cell r="F542">
            <v>-371.01433333333335</v>
          </cell>
          <cell r="G542">
            <v>-373.40316666666666</v>
          </cell>
          <cell r="H542">
            <v>-431.04752066504705</v>
          </cell>
          <cell r="I542">
            <v>-450.73467679626384</v>
          </cell>
          <cell r="J542">
            <v>-424.93596529307194</v>
          </cell>
          <cell r="K542">
            <v>-412.84378385855439</v>
          </cell>
          <cell r="L542">
            <v>-424.51483247786507</v>
          </cell>
          <cell r="M542">
            <v>-411.60421843837582</v>
          </cell>
          <cell r="N542">
            <v>-437.97194951206319</v>
          </cell>
          <cell r="O542">
            <v>-460.73529409324937</v>
          </cell>
          <cell r="P542">
            <v>-484.39801148063145</v>
          </cell>
          <cell r="Q542">
            <v>-469.58319341548355</v>
          </cell>
          <cell r="R542">
            <v>-437.31482583867154</v>
          </cell>
          <cell r="S542">
            <v>-437.54200210356595</v>
          </cell>
          <cell r="T542">
            <v>-441.43443857603489</v>
          </cell>
          <cell r="U542">
            <v>-462.07520009576831</v>
          </cell>
          <cell r="V542">
            <v>-441.40391268569721</v>
          </cell>
          <cell r="W542">
            <v>-431.81590278768107</v>
          </cell>
          <cell r="X542">
            <v>-473.57248074177824</v>
          </cell>
          <cell r="Y542">
            <v>-445.29256617511516</v>
          </cell>
          <cell r="Z542">
            <v>-434.0924846721208</v>
          </cell>
          <cell r="AA542">
            <v>-435.82611011718387</v>
          </cell>
          <cell r="AB542">
            <v>-428.75385071008168</v>
          </cell>
          <cell r="AC542">
            <v>-408.20375858538614</v>
          </cell>
          <cell r="AD542">
            <v>-395.89347420748396</v>
          </cell>
          <cell r="AE542">
            <v>-405.95854431116516</v>
          </cell>
          <cell r="AF542">
            <v>-395.63284081973217</v>
          </cell>
          <cell r="AG542">
            <v>-405.15904280491992</v>
          </cell>
          <cell r="AH542">
            <v>-394.94162904225931</v>
          </cell>
          <cell r="AI542">
            <v>-395.55114901018891</v>
          </cell>
          <cell r="AJ542">
            <v>-402.5363606047062</v>
          </cell>
          <cell r="AK542">
            <v>-392.76933116706613</v>
          </cell>
          <cell r="AL542">
            <v>-394.70120937446006</v>
          </cell>
          <cell r="AM542">
            <v>-389.50287724134336</v>
          </cell>
          <cell r="AN542">
            <v>-390.94582896294696</v>
          </cell>
          <cell r="AO542">
            <v>-210.33966791666668</v>
          </cell>
          <cell r="AP542">
            <v>-210.12300125000004</v>
          </cell>
          <cell r="AQ542">
            <v>-209.8896679166667</v>
          </cell>
          <cell r="AR542">
            <v>-209.78966791666667</v>
          </cell>
          <cell r="AS542">
            <v>-209.47300125000001</v>
          </cell>
          <cell r="AT542">
            <v>-209.35633458333336</v>
          </cell>
          <cell r="AU542">
            <v>-209.0396679166667</v>
          </cell>
          <cell r="AV542">
            <v>-208.83966791666668</v>
          </cell>
          <cell r="AW542">
            <v>-208.72300125000001</v>
          </cell>
          <cell r="AX542">
            <v>-208.40633458333338</v>
          </cell>
          <cell r="AY542">
            <v>-208.28966791666667</v>
          </cell>
          <cell r="AZ542">
            <v>-208.07300125000003</v>
          </cell>
          <cell r="BA542">
            <v>-184.50778930555563</v>
          </cell>
          <cell r="BB542">
            <v>-184.30778930555562</v>
          </cell>
          <cell r="BC542">
            <v>-183.99112263888895</v>
          </cell>
          <cell r="BD542">
            <v>-183.77445597222231</v>
          </cell>
          <cell r="BE542">
            <v>-183.67445597222229</v>
          </cell>
          <cell r="BF542">
            <v>-183.45778930555562</v>
          </cell>
          <cell r="BG542">
            <v>-183.3244559722223</v>
          </cell>
          <cell r="BH542">
            <v>-183.12445597222228</v>
          </cell>
          <cell r="BI542">
            <v>-182.90778930555564</v>
          </cell>
          <cell r="BJ542">
            <v>-182.69112263888894</v>
          </cell>
          <cell r="BK542">
            <v>-182.59112263888895</v>
          </cell>
          <cell r="BL542">
            <v>-182.4744559722223</v>
          </cell>
        </row>
        <row r="543">
          <cell r="C543" t="str">
            <v>Ending Balance</v>
          </cell>
          <cell r="E543">
            <v>39359.051833333266</v>
          </cell>
          <cell r="F543">
            <v>38988.037499999933</v>
          </cell>
          <cell r="G543">
            <v>38614.63433333327</v>
          </cell>
          <cell r="H543">
            <v>39072.61214292029</v>
          </cell>
          <cell r="I543">
            <v>41528.450221977444</v>
          </cell>
          <cell r="J543">
            <v>44066.971447448886</v>
          </cell>
          <cell r="K543">
            <v>46313.131584497285</v>
          </cell>
          <cell r="L543">
            <v>48400.101400911735</v>
          </cell>
          <cell r="M543">
            <v>50528.907838635852</v>
          </cell>
          <cell r="N543">
            <v>53701.210954072616</v>
          </cell>
          <cell r="O543">
            <v>58202.436333879232</v>
          </cell>
          <cell r="P543">
            <v>63060.394352502437</v>
          </cell>
          <cell r="Q543">
            <v>68072.967317618139</v>
          </cell>
          <cell r="R543">
            <v>73117.808650310661</v>
          </cell>
          <cell r="S543">
            <v>78162.422806738279</v>
          </cell>
          <cell r="T543">
            <v>83837.637674435871</v>
          </cell>
          <cell r="U543">
            <v>89492.211780613725</v>
          </cell>
          <cell r="V543">
            <v>94882.874493236333</v>
          </cell>
          <cell r="W543">
            <v>100567.70789672228</v>
          </cell>
          <cell r="X543">
            <v>106210.78472225413</v>
          </cell>
          <cell r="Y543">
            <v>112812.20889116028</v>
          </cell>
          <cell r="Z543">
            <v>119908.35083831371</v>
          </cell>
          <cell r="AA543">
            <v>127002.75916002208</v>
          </cell>
          <cell r="AB543">
            <v>134104.23974113754</v>
          </cell>
          <cell r="AC543">
            <v>143545.39609751795</v>
          </cell>
          <cell r="AD543">
            <v>152998.86273827625</v>
          </cell>
          <cell r="AE543">
            <v>162442.26430893087</v>
          </cell>
          <cell r="AF543">
            <v>171895.99158307692</v>
          </cell>
          <cell r="AG543">
            <v>181340.1926552378</v>
          </cell>
          <cell r="AH543">
            <v>190794.61114116132</v>
          </cell>
          <cell r="AI543">
            <v>200533.00278808226</v>
          </cell>
          <cell r="AJ543">
            <v>210264.40922340867</v>
          </cell>
          <cell r="AK543">
            <v>220005.58268817273</v>
          </cell>
          <cell r="AL543">
            <v>230228.34197147365</v>
          </cell>
          <cell r="AM543">
            <v>240456.2995869077</v>
          </cell>
          <cell r="AN543">
            <v>250682.81425062014</v>
          </cell>
          <cell r="AO543">
            <v>264698.18611114891</v>
          </cell>
          <cell r="AP543">
            <v>281388.67977139319</v>
          </cell>
          <cell r="AQ543">
            <v>288274.56988849561</v>
          </cell>
          <cell r="AR543">
            <v>302290.49174902437</v>
          </cell>
          <cell r="AS543">
            <v>314821.72140609397</v>
          </cell>
          <cell r="AT543">
            <v>331512.98173300491</v>
          </cell>
          <cell r="AU543">
            <v>344783.79744126042</v>
          </cell>
          <cell r="AV543">
            <v>359761.02291344391</v>
          </cell>
          <cell r="AW543">
            <v>374040.15056255501</v>
          </cell>
          <cell r="AX543">
            <v>387795.11730088806</v>
          </cell>
          <cell r="AY543">
            <v>401804.29849742632</v>
          </cell>
          <cell r="AZ543">
            <v>415559.59856909275</v>
          </cell>
          <cell r="BA543">
            <v>431932.0540993092</v>
          </cell>
          <cell r="BB543">
            <v>445711.11938292003</v>
          </cell>
          <cell r="BC543">
            <v>459490.50133319758</v>
          </cell>
          <cell r="BD543">
            <v>473270.09995014174</v>
          </cell>
          <cell r="BE543">
            <v>487049.79856708593</v>
          </cell>
          <cell r="BF543">
            <v>501968.04457455815</v>
          </cell>
          <cell r="BG543">
            <v>515748.09319150232</v>
          </cell>
          <cell r="BH543">
            <v>529528.34180844657</v>
          </cell>
          <cell r="BI543">
            <v>543308.80709205742</v>
          </cell>
          <cell r="BJ543">
            <v>557089.48904233496</v>
          </cell>
          <cell r="BK543">
            <v>570870.27099261247</v>
          </cell>
          <cell r="BL543">
            <v>583166.16073943092</v>
          </cell>
        </row>
        <row r="545">
          <cell r="C545" t="str">
            <v>Proved Developed Adds</v>
          </cell>
        </row>
        <row r="546">
          <cell r="C546" t="str">
            <v>Utica_BOG</v>
          </cell>
          <cell r="E546">
            <v>0</v>
          </cell>
          <cell r="F546">
            <v>0</v>
          </cell>
          <cell r="G546">
            <v>0</v>
          </cell>
          <cell r="H546">
            <v>0</v>
          </cell>
          <cell r="I546">
            <v>0</v>
          </cell>
          <cell r="J546">
            <v>0</v>
          </cell>
          <cell r="K546">
            <v>0</v>
          </cell>
          <cell r="L546">
            <v>0</v>
          </cell>
          <cell r="M546">
            <v>0</v>
          </cell>
          <cell r="N546">
            <v>254.09779153847404</v>
          </cell>
          <cell r="O546">
            <v>254.09779153847404</v>
          </cell>
          <cell r="P546">
            <v>0</v>
          </cell>
          <cell r="Q546">
            <v>254.09779153847404</v>
          </cell>
          <cell r="R546">
            <v>254.09779153847404</v>
          </cell>
          <cell r="S546">
            <v>254.09779153847404</v>
          </cell>
          <cell r="T546">
            <v>254.09779153847404</v>
          </cell>
          <cell r="U546">
            <v>254.09779153847404</v>
          </cell>
          <cell r="V546">
            <v>254.09779153847404</v>
          </cell>
          <cell r="W546">
            <v>254.09779153847404</v>
          </cell>
          <cell r="X546">
            <v>254.09779153847404</v>
          </cell>
          <cell r="Y546">
            <v>254.09779153847404</v>
          </cell>
          <cell r="Z546">
            <v>254.09779153847404</v>
          </cell>
          <cell r="AA546">
            <v>254.09779153847404</v>
          </cell>
          <cell r="AB546">
            <v>254.09779153847404</v>
          </cell>
          <cell r="AC546">
            <v>254.09779153847404</v>
          </cell>
          <cell r="AD546">
            <v>254.09779153847404</v>
          </cell>
          <cell r="AE546">
            <v>254.09779153847404</v>
          </cell>
          <cell r="AF546">
            <v>254.09779153847404</v>
          </cell>
          <cell r="AG546">
            <v>254.09779153847404</v>
          </cell>
          <cell r="AH546">
            <v>254.09779153847404</v>
          </cell>
          <cell r="AI546">
            <v>254.09779153847404</v>
          </cell>
          <cell r="AJ546">
            <v>254.09779153847404</v>
          </cell>
          <cell r="AK546">
            <v>254.09779153847404</v>
          </cell>
          <cell r="AL546">
            <v>254.09779153847404</v>
          </cell>
          <cell r="AM546">
            <v>254.09779153847404</v>
          </cell>
          <cell r="AN546">
            <v>254.09779153847404</v>
          </cell>
          <cell r="AO546">
            <v>254.09779153847404</v>
          </cell>
          <cell r="AP546">
            <v>254.09779153847404</v>
          </cell>
          <cell r="AQ546">
            <v>254.09779153847404</v>
          </cell>
          <cell r="AR546">
            <v>254.09779153847404</v>
          </cell>
          <cell r="AS546">
            <v>254.09779153847404</v>
          </cell>
          <cell r="AT546">
            <v>254.09779153847404</v>
          </cell>
          <cell r="AU546">
            <v>254.09779153847404</v>
          </cell>
          <cell r="AV546">
            <v>254.09779153847404</v>
          </cell>
          <cell r="AW546">
            <v>254.09779153847404</v>
          </cell>
          <cell r="AX546">
            <v>254.09779153847404</v>
          </cell>
          <cell r="AY546">
            <v>508.19558307694808</v>
          </cell>
          <cell r="AZ546">
            <v>254.09779153847404</v>
          </cell>
          <cell r="BA546">
            <v>254.09779153847404</v>
          </cell>
          <cell r="BB546">
            <v>254.09779153847404</v>
          </cell>
          <cell r="BC546">
            <v>254.09779153847404</v>
          </cell>
          <cell r="BD546">
            <v>254.09779153847404</v>
          </cell>
          <cell r="BE546">
            <v>254.09779153847404</v>
          </cell>
          <cell r="BF546">
            <v>254.09779153847404</v>
          </cell>
          <cell r="BG546">
            <v>254.09779153847404</v>
          </cell>
          <cell r="BH546">
            <v>254.09779153847404</v>
          </cell>
          <cell r="BI546">
            <v>254.09779153847404</v>
          </cell>
          <cell r="BJ546">
            <v>254.09779153847404</v>
          </cell>
          <cell r="BK546">
            <v>254.09779153847404</v>
          </cell>
          <cell r="BL546">
            <v>254.09779153847404</v>
          </cell>
        </row>
        <row r="547">
          <cell r="C547" t="str">
            <v>Utica_BONCL</v>
          </cell>
          <cell r="E547">
            <v>0</v>
          </cell>
          <cell r="F547">
            <v>0</v>
          </cell>
          <cell r="G547">
            <v>0</v>
          </cell>
          <cell r="H547">
            <v>0</v>
          </cell>
          <cell r="I547">
            <v>0</v>
          </cell>
          <cell r="J547">
            <v>0</v>
          </cell>
          <cell r="K547">
            <v>255.65667369515182</v>
          </cell>
          <cell r="L547">
            <v>255.65667369515182</v>
          </cell>
          <cell r="M547">
            <v>0</v>
          </cell>
          <cell r="N547">
            <v>255.65667369515182</v>
          </cell>
          <cell r="O547">
            <v>255.65667369515182</v>
          </cell>
          <cell r="P547">
            <v>255.65667369515182</v>
          </cell>
          <cell r="Q547">
            <v>255.65667369515182</v>
          </cell>
          <cell r="R547">
            <v>255.65667369515182</v>
          </cell>
          <cell r="S547">
            <v>255.65667369515182</v>
          </cell>
          <cell r="T547">
            <v>255.65667369515182</v>
          </cell>
          <cell r="U547">
            <v>255.65667369515182</v>
          </cell>
          <cell r="V547">
            <v>255.65667369515182</v>
          </cell>
          <cell r="W547">
            <v>255.65667369515182</v>
          </cell>
          <cell r="X547">
            <v>255.65667369515182</v>
          </cell>
          <cell r="Y547">
            <v>255.65667369515182</v>
          </cell>
          <cell r="Z547">
            <v>255.65667369515182</v>
          </cell>
          <cell r="AA547">
            <v>255.65667369515182</v>
          </cell>
          <cell r="AB547">
            <v>255.65667369515182</v>
          </cell>
          <cell r="AC547">
            <v>255.65667369515182</v>
          </cell>
          <cell r="AD547">
            <v>255.65667369515182</v>
          </cell>
          <cell r="AE547">
            <v>255.65667369515182</v>
          </cell>
          <cell r="AF547">
            <v>255.65667369515182</v>
          </cell>
          <cell r="AG547">
            <v>255.65667369515182</v>
          </cell>
          <cell r="AH547">
            <v>255.65667369515182</v>
          </cell>
          <cell r="AI547">
            <v>255.65667369515182</v>
          </cell>
          <cell r="AJ547">
            <v>255.65667369515182</v>
          </cell>
          <cell r="AK547">
            <v>255.65667369515182</v>
          </cell>
          <cell r="AL547">
            <v>255.65667369515182</v>
          </cell>
          <cell r="AM547">
            <v>255.65667369515182</v>
          </cell>
          <cell r="AN547">
            <v>255.65667369515182</v>
          </cell>
          <cell r="AO547">
            <v>255.65667369515182</v>
          </cell>
          <cell r="AP547">
            <v>255.65667369515182</v>
          </cell>
          <cell r="AQ547">
            <v>255.65667369515182</v>
          </cell>
          <cell r="AR547">
            <v>255.65667369515182</v>
          </cell>
          <cell r="AS547">
            <v>255.65667369515182</v>
          </cell>
          <cell r="AT547">
            <v>255.65667369515182</v>
          </cell>
          <cell r="AU547">
            <v>255.65667369515182</v>
          </cell>
          <cell r="AV547">
            <v>511.31334739030365</v>
          </cell>
          <cell r="AW547">
            <v>255.65667369515182</v>
          </cell>
          <cell r="AX547">
            <v>255.65667369515182</v>
          </cell>
          <cell r="AY547">
            <v>255.65667369515182</v>
          </cell>
          <cell r="AZ547">
            <v>255.65667369515182</v>
          </cell>
          <cell r="BA547">
            <v>255.65667369515182</v>
          </cell>
          <cell r="BB547">
            <v>255.65667369515182</v>
          </cell>
          <cell r="BC547">
            <v>255.65667369515182</v>
          </cell>
          <cell r="BD547">
            <v>255.65667369515182</v>
          </cell>
          <cell r="BE547">
            <v>255.65667369515182</v>
          </cell>
          <cell r="BF547">
            <v>255.65667369515182</v>
          </cell>
          <cell r="BG547">
            <v>255.65667369515182</v>
          </cell>
          <cell r="BH547">
            <v>255.65667369515182</v>
          </cell>
          <cell r="BI547">
            <v>255.65667369515182</v>
          </cell>
          <cell r="BJ547">
            <v>255.65667369515182</v>
          </cell>
          <cell r="BK547">
            <v>255.65667369515182</v>
          </cell>
          <cell r="BL547">
            <v>255.65667369515182</v>
          </cell>
        </row>
        <row r="548">
          <cell r="C548" t="str">
            <v>Utica_BOR</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227.28501844361668</v>
          </cell>
          <cell r="AD548">
            <v>227.28501844361668</v>
          </cell>
          <cell r="AE548">
            <v>227.28501844361668</v>
          </cell>
          <cell r="AF548">
            <v>227.28501844361668</v>
          </cell>
          <cell r="AG548">
            <v>227.28501844361668</v>
          </cell>
          <cell r="AH548">
            <v>227.28501844361668</v>
          </cell>
          <cell r="AI548">
            <v>227.28501844361668</v>
          </cell>
          <cell r="AJ548">
            <v>227.28501844361668</v>
          </cell>
          <cell r="AK548">
            <v>227.28501844361668</v>
          </cell>
          <cell r="AL548">
            <v>227.28501844361668</v>
          </cell>
          <cell r="AM548">
            <v>227.28501844361668</v>
          </cell>
          <cell r="AN548">
            <v>227.28501844361668</v>
          </cell>
          <cell r="AO548">
            <v>227.28501844361668</v>
          </cell>
          <cell r="AP548">
            <v>227.28501844361668</v>
          </cell>
          <cell r="AQ548">
            <v>227.28501844361668</v>
          </cell>
          <cell r="AR548">
            <v>227.28501844361668</v>
          </cell>
          <cell r="AS548">
            <v>227.28501844361668</v>
          </cell>
          <cell r="AT548">
            <v>227.28501844361668</v>
          </cell>
          <cell r="AU548">
            <v>454.57003688723336</v>
          </cell>
          <cell r="AV548">
            <v>454.57003688723336</v>
          </cell>
          <cell r="AW548">
            <v>454.57003688723336</v>
          </cell>
          <cell r="AX548">
            <v>454.57003688723336</v>
          </cell>
          <cell r="AY548">
            <v>454.57003688723336</v>
          </cell>
          <cell r="AZ548">
            <v>454.57003688723336</v>
          </cell>
          <cell r="BA548">
            <v>454.57003688723336</v>
          </cell>
          <cell r="BB548">
            <v>454.57003688723336</v>
          </cell>
          <cell r="BC548">
            <v>454.57003688723336</v>
          </cell>
          <cell r="BD548">
            <v>454.57003688723336</v>
          </cell>
          <cell r="BE548">
            <v>454.57003688723336</v>
          </cell>
          <cell r="BF548">
            <v>454.57003688723336</v>
          </cell>
          <cell r="BG548">
            <v>454.57003688723336</v>
          </cell>
          <cell r="BH548">
            <v>454.57003688723336</v>
          </cell>
          <cell r="BI548">
            <v>454.57003688723336</v>
          </cell>
          <cell r="BJ548">
            <v>454.57003688723336</v>
          </cell>
          <cell r="BK548">
            <v>454.57003688723336</v>
          </cell>
          <cell r="BL548">
            <v>454.57003688723336</v>
          </cell>
        </row>
        <row r="549">
          <cell r="C549" t="str">
            <v>Utica_BOR</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227.28501844361668</v>
          </cell>
          <cell r="AD549">
            <v>227.28501844361668</v>
          </cell>
          <cell r="AE549">
            <v>227.28501844361668</v>
          </cell>
          <cell r="AF549">
            <v>227.28501844361668</v>
          </cell>
          <cell r="AG549">
            <v>227.28501844361668</v>
          </cell>
          <cell r="AH549">
            <v>227.28501844361668</v>
          </cell>
          <cell r="AI549">
            <v>227.28501844361668</v>
          </cell>
          <cell r="AJ549">
            <v>227.28501844361668</v>
          </cell>
          <cell r="AK549">
            <v>227.28501844361668</v>
          </cell>
          <cell r="AL549">
            <v>227.28501844361668</v>
          </cell>
          <cell r="AM549">
            <v>227.28501844361668</v>
          </cell>
          <cell r="AN549">
            <v>227.28501844361668</v>
          </cell>
          <cell r="AO549">
            <v>227.28501844361668</v>
          </cell>
          <cell r="AP549">
            <v>227.28501844361668</v>
          </cell>
          <cell r="AQ549">
            <v>227.28501844361668</v>
          </cell>
          <cell r="AR549">
            <v>227.28501844361668</v>
          </cell>
          <cell r="AS549">
            <v>227.28501844361668</v>
          </cell>
          <cell r="AT549">
            <v>227.28501844361668</v>
          </cell>
          <cell r="AU549">
            <v>454.57003688723336</v>
          </cell>
          <cell r="AV549">
            <v>454.57003688723336</v>
          </cell>
          <cell r="AW549">
            <v>454.57003688723336</v>
          </cell>
          <cell r="AX549">
            <v>454.57003688723336</v>
          </cell>
          <cell r="AY549">
            <v>454.57003688723336</v>
          </cell>
          <cell r="AZ549">
            <v>454.57003688723336</v>
          </cell>
          <cell r="BA549">
            <v>454.57003688723336</v>
          </cell>
          <cell r="BB549">
            <v>454.57003688723336</v>
          </cell>
          <cell r="BC549">
            <v>454.57003688723336</v>
          </cell>
          <cell r="BD549">
            <v>454.57003688723336</v>
          </cell>
          <cell r="BE549">
            <v>454.57003688723336</v>
          </cell>
          <cell r="BF549">
            <v>454.57003688723336</v>
          </cell>
          <cell r="BG549">
            <v>454.57003688723336</v>
          </cell>
          <cell r="BH549">
            <v>454.57003688723336</v>
          </cell>
          <cell r="BI549">
            <v>454.57003688723336</v>
          </cell>
          <cell r="BJ549">
            <v>454.57003688723336</v>
          </cell>
          <cell r="BK549">
            <v>454.57003688723336</v>
          </cell>
          <cell r="BL549">
            <v>454.57003688723336</v>
          </cell>
        </row>
        <row r="550">
          <cell r="C550" t="str">
            <v>Utica_TG</v>
          </cell>
          <cell r="E550">
            <v>0</v>
          </cell>
          <cell r="F550">
            <v>0</v>
          </cell>
          <cell r="G550">
            <v>0</v>
          </cell>
          <cell r="H550">
            <v>0</v>
          </cell>
          <cell r="I550">
            <v>0</v>
          </cell>
          <cell r="J550">
            <v>0</v>
          </cell>
          <cell r="K550">
            <v>0</v>
          </cell>
          <cell r="L550">
            <v>0</v>
          </cell>
          <cell r="M550">
            <v>0</v>
          </cell>
          <cell r="N550">
            <v>0</v>
          </cell>
          <cell r="O550">
            <v>0</v>
          </cell>
          <cell r="P550">
            <v>634.49314774244795</v>
          </cell>
          <cell r="Q550">
            <v>0</v>
          </cell>
          <cell r="R550">
            <v>0</v>
          </cell>
          <cell r="S550">
            <v>0</v>
          </cell>
          <cell r="T550">
            <v>634.49314774244795</v>
          </cell>
          <cell r="U550">
            <v>634.49314774244795</v>
          </cell>
          <cell r="V550">
            <v>634.49314774244795</v>
          </cell>
          <cell r="W550">
            <v>634.49314774244795</v>
          </cell>
          <cell r="X550">
            <v>634.49314774244795</v>
          </cell>
          <cell r="Y550">
            <v>634.49314774244795</v>
          </cell>
          <cell r="Z550">
            <v>634.49314774244795</v>
          </cell>
          <cell r="AA550">
            <v>634.49314774244795</v>
          </cell>
          <cell r="AB550">
            <v>634.49314774244795</v>
          </cell>
          <cell r="AC550">
            <v>634.49314774244795</v>
          </cell>
          <cell r="AD550">
            <v>634.49314774244795</v>
          </cell>
          <cell r="AE550">
            <v>634.49314774244795</v>
          </cell>
          <cell r="AF550">
            <v>634.49314774244795</v>
          </cell>
          <cell r="AG550">
            <v>634.49314774244795</v>
          </cell>
          <cell r="AH550">
            <v>634.49314774244795</v>
          </cell>
          <cell r="AI550">
            <v>634.49314774244795</v>
          </cell>
          <cell r="AJ550">
            <v>634.49314774244795</v>
          </cell>
          <cell r="AK550">
            <v>634.49314774244795</v>
          </cell>
          <cell r="AL550">
            <v>634.49314774244795</v>
          </cell>
          <cell r="AM550">
            <v>634.49314774244795</v>
          </cell>
          <cell r="AN550">
            <v>634.49314774244795</v>
          </cell>
          <cell r="AO550">
            <v>1268.9862954848959</v>
          </cell>
          <cell r="AP550">
            <v>1268.9862954848959</v>
          </cell>
          <cell r="AQ550">
            <v>1268.9862954848959</v>
          </cell>
          <cell r="AR550">
            <v>1268.9862954848959</v>
          </cell>
          <cell r="AS550">
            <v>1268.9862954848959</v>
          </cell>
          <cell r="AT550">
            <v>1268.9862954848959</v>
          </cell>
          <cell r="AU550">
            <v>1268.9862954848959</v>
          </cell>
          <cell r="AV550">
            <v>1268.9862954848959</v>
          </cell>
          <cell r="AW550">
            <v>1268.9862954848959</v>
          </cell>
          <cell r="AX550">
            <v>1268.9862954848959</v>
          </cell>
          <cell r="AY550">
            <v>1268.9862954848959</v>
          </cell>
          <cell r="AZ550">
            <v>1268.9862954848959</v>
          </cell>
          <cell r="BA550">
            <v>2537.9725909697918</v>
          </cell>
          <cell r="BB550">
            <v>1268.9862954848959</v>
          </cell>
          <cell r="BC550">
            <v>1268.9862954848959</v>
          </cell>
          <cell r="BD550">
            <v>1268.9862954848959</v>
          </cell>
          <cell r="BE550">
            <v>1268.9862954848959</v>
          </cell>
          <cell r="BF550">
            <v>1268.9862954848959</v>
          </cell>
          <cell r="BG550">
            <v>1268.9862954848959</v>
          </cell>
          <cell r="BH550">
            <v>1268.9862954848959</v>
          </cell>
          <cell r="BI550">
            <v>1268.9862954848959</v>
          </cell>
          <cell r="BJ550">
            <v>1268.9862954848959</v>
          </cell>
          <cell r="BK550">
            <v>1268.9862954848959</v>
          </cell>
          <cell r="BL550">
            <v>1268.9862954848959</v>
          </cell>
        </row>
        <row r="551">
          <cell r="C551" t="str">
            <v>Woodbine_EN</v>
          </cell>
          <cell r="E551">
            <v>0</v>
          </cell>
          <cell r="F551">
            <v>0</v>
          </cell>
          <cell r="G551">
            <v>0</v>
          </cell>
          <cell r="H551">
            <v>0</v>
          </cell>
          <cell r="I551">
            <v>284.58268096533192</v>
          </cell>
          <cell r="J551">
            <v>284.58268096533192</v>
          </cell>
          <cell r="K551">
            <v>284.58268096533192</v>
          </cell>
          <cell r="L551">
            <v>284.58268096533192</v>
          </cell>
          <cell r="M551">
            <v>569.16536193066383</v>
          </cell>
          <cell r="N551">
            <v>569.16536193066383</v>
          </cell>
          <cell r="O551">
            <v>569.16536193066383</v>
          </cell>
          <cell r="P551">
            <v>569.16536193066383</v>
          </cell>
          <cell r="Q551">
            <v>569.16536193066383</v>
          </cell>
          <cell r="R551">
            <v>569.16536193066383</v>
          </cell>
          <cell r="S551">
            <v>569.16536193066383</v>
          </cell>
          <cell r="T551">
            <v>569.16536193066383</v>
          </cell>
          <cell r="U551">
            <v>569.16536193066383</v>
          </cell>
          <cell r="V551">
            <v>284.58268096533192</v>
          </cell>
          <cell r="W551">
            <v>284.58268096533192</v>
          </cell>
          <cell r="X551">
            <v>284.58268096533192</v>
          </cell>
          <cell r="Y551">
            <v>284.58268096533192</v>
          </cell>
          <cell r="Z551">
            <v>284.58268096533192</v>
          </cell>
          <cell r="AA551">
            <v>284.58268096533192</v>
          </cell>
          <cell r="AB551">
            <v>284.58268096533192</v>
          </cell>
          <cell r="AC551">
            <v>284.58268096533192</v>
          </cell>
          <cell r="AD551">
            <v>284.58268096533192</v>
          </cell>
          <cell r="AE551">
            <v>284.58268096533192</v>
          </cell>
          <cell r="AF551">
            <v>284.58268096533192</v>
          </cell>
          <cell r="AG551">
            <v>284.58268096533192</v>
          </cell>
          <cell r="AH551">
            <v>284.58268096533192</v>
          </cell>
          <cell r="AI551">
            <v>853.74804289599615</v>
          </cell>
          <cell r="AJ551">
            <v>853.74804289599615</v>
          </cell>
          <cell r="AK551">
            <v>853.74804289599615</v>
          </cell>
          <cell r="AL551">
            <v>853.74804289599615</v>
          </cell>
          <cell r="AM551">
            <v>853.74804289599615</v>
          </cell>
          <cell r="AN551">
            <v>853.74804289599615</v>
          </cell>
          <cell r="AO551">
            <v>569.16536193066383</v>
          </cell>
          <cell r="AP551">
            <v>1138.3307238613277</v>
          </cell>
          <cell r="AQ551">
            <v>0</v>
          </cell>
          <cell r="AR551">
            <v>569.16536193066383</v>
          </cell>
          <cell r="AS551">
            <v>569.16536193066383</v>
          </cell>
          <cell r="AT551">
            <v>1138.3307238613277</v>
          </cell>
          <cell r="AU551">
            <v>569.16536193066383</v>
          </cell>
          <cell r="AV551">
            <v>569.16536193066383</v>
          </cell>
          <cell r="AW551">
            <v>569.16536193066383</v>
          </cell>
          <cell r="AX551">
            <v>569.16536193066383</v>
          </cell>
          <cell r="AY551">
            <v>569.16536193066383</v>
          </cell>
          <cell r="AZ551">
            <v>569.16536193066383</v>
          </cell>
          <cell r="BA551">
            <v>569.16536193066383</v>
          </cell>
          <cell r="BB551">
            <v>569.16536193066383</v>
          </cell>
          <cell r="BC551">
            <v>569.16536193066383</v>
          </cell>
          <cell r="BD551">
            <v>569.16536193066383</v>
          </cell>
          <cell r="BE551">
            <v>569.16536193066383</v>
          </cell>
          <cell r="BF551">
            <v>569.16536193066383</v>
          </cell>
          <cell r="BG551">
            <v>569.16536193066383</v>
          </cell>
          <cell r="BH551">
            <v>569.16536193066383</v>
          </cell>
          <cell r="BI551">
            <v>569.16536193066383</v>
          </cell>
          <cell r="BJ551">
            <v>569.16536193066383</v>
          </cell>
          <cell r="BK551">
            <v>569.16536193066383</v>
          </cell>
          <cell r="BL551">
            <v>569.16536193066383</v>
          </cell>
        </row>
        <row r="552">
          <cell r="C552" t="str">
            <v>Woodbine_AMI</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284.58268096533192</v>
          </cell>
          <cell r="X552">
            <v>284.58268096533192</v>
          </cell>
          <cell r="Y552">
            <v>284.58268096533192</v>
          </cell>
          <cell r="Z552">
            <v>284.58268096533192</v>
          </cell>
          <cell r="AA552">
            <v>284.58268096533192</v>
          </cell>
          <cell r="AB552">
            <v>284.58268096533192</v>
          </cell>
          <cell r="AC552">
            <v>569.16536193066383</v>
          </cell>
          <cell r="AD552">
            <v>569.16536193066383</v>
          </cell>
          <cell r="AE552">
            <v>569.16536193066383</v>
          </cell>
          <cell r="AF552">
            <v>569.16536193066383</v>
          </cell>
          <cell r="AG552">
            <v>569.16536193066383</v>
          </cell>
          <cell r="AH552">
            <v>569.16536193066383</v>
          </cell>
          <cell r="AI552">
            <v>284.58268096533192</v>
          </cell>
          <cell r="AJ552">
            <v>284.58268096533192</v>
          </cell>
          <cell r="AK552">
            <v>284.58268096533192</v>
          </cell>
          <cell r="AL552">
            <v>284.58268096533192</v>
          </cell>
          <cell r="AM552">
            <v>284.58268096533192</v>
          </cell>
          <cell r="AN552">
            <v>284.58268096533192</v>
          </cell>
          <cell r="AO552">
            <v>853.74804289599615</v>
          </cell>
          <cell r="AP552">
            <v>853.74804289599615</v>
          </cell>
          <cell r="AQ552">
            <v>853.74804289599615</v>
          </cell>
          <cell r="AR552">
            <v>853.74804289599615</v>
          </cell>
          <cell r="AS552">
            <v>853.74804289599615</v>
          </cell>
          <cell r="AT552">
            <v>853.74804289599615</v>
          </cell>
          <cell r="AU552">
            <v>1138.3307238613277</v>
          </cell>
          <cell r="AV552">
            <v>1138.3307238613277</v>
          </cell>
          <cell r="AW552">
            <v>1138.3307238613277</v>
          </cell>
          <cell r="AX552">
            <v>1138.3307238613277</v>
          </cell>
          <cell r="AY552">
            <v>1138.3307238613277</v>
          </cell>
          <cell r="AZ552">
            <v>1138.3307238613277</v>
          </cell>
          <cell r="BA552">
            <v>1138.3307238613277</v>
          </cell>
          <cell r="BB552">
            <v>1138.3307238613277</v>
          </cell>
          <cell r="BC552">
            <v>1138.3307238613277</v>
          </cell>
          <cell r="BD552">
            <v>1138.3307238613277</v>
          </cell>
          <cell r="BE552">
            <v>1138.3307238613277</v>
          </cell>
          <cell r="BF552">
            <v>2276.6614477226553</v>
          </cell>
          <cell r="BG552">
            <v>1138.3307238613277</v>
          </cell>
          <cell r="BH552">
            <v>1138.3307238613277</v>
          </cell>
          <cell r="BI552">
            <v>1138.3307238613277</v>
          </cell>
          <cell r="BJ552">
            <v>1138.3307238613277</v>
          </cell>
          <cell r="BK552">
            <v>1138.3307238613277</v>
          </cell>
          <cell r="BL552">
            <v>1138.3307238613277</v>
          </cell>
        </row>
        <row r="553">
          <cell r="C553" t="str">
            <v>Wilcox</v>
          </cell>
          <cell r="E553">
            <v>0</v>
          </cell>
          <cell r="F553">
            <v>0</v>
          </cell>
          <cell r="G553">
            <v>0</v>
          </cell>
          <cell r="H553">
            <v>0</v>
          </cell>
          <cell r="I553">
            <v>0</v>
          </cell>
          <cell r="J553">
            <v>0</v>
          </cell>
          <cell r="K553">
            <v>0</v>
          </cell>
          <cell r="L553">
            <v>335.9984247296448</v>
          </cell>
          <cell r="M553">
            <v>335.9984247296448</v>
          </cell>
          <cell r="N553">
            <v>335.9984247296448</v>
          </cell>
          <cell r="O553">
            <v>335.9984247296448</v>
          </cell>
          <cell r="P553">
            <v>335.9984247296448</v>
          </cell>
          <cell r="Q553">
            <v>335.9984247296448</v>
          </cell>
          <cell r="R553">
            <v>335.9984247296448</v>
          </cell>
          <cell r="S553">
            <v>335.9984247296448</v>
          </cell>
          <cell r="T553">
            <v>335.9984247296448</v>
          </cell>
          <cell r="U553">
            <v>335.9984247296448</v>
          </cell>
          <cell r="V553">
            <v>335.9984247296448</v>
          </cell>
          <cell r="W553">
            <v>335.9984247296448</v>
          </cell>
          <cell r="X553">
            <v>335.9984247296448</v>
          </cell>
          <cell r="Y553">
            <v>335.9984247296448</v>
          </cell>
          <cell r="Z553">
            <v>335.9984247296448</v>
          </cell>
          <cell r="AA553">
            <v>335.9984247296448</v>
          </cell>
          <cell r="AB553">
            <v>335.9984247296448</v>
          </cell>
          <cell r="AC553">
            <v>671.99684945928959</v>
          </cell>
          <cell r="AD553">
            <v>671.99684945928959</v>
          </cell>
          <cell r="AE553">
            <v>671.99684945928959</v>
          </cell>
          <cell r="AF553">
            <v>671.99684945928959</v>
          </cell>
          <cell r="AG553">
            <v>671.99684945928959</v>
          </cell>
          <cell r="AH553">
            <v>671.99684945928959</v>
          </cell>
          <cell r="AI553">
            <v>671.99684945928959</v>
          </cell>
          <cell r="AJ553">
            <v>671.99684945928959</v>
          </cell>
          <cell r="AK553">
            <v>671.99684945928959</v>
          </cell>
          <cell r="AL553">
            <v>671.99684945928959</v>
          </cell>
          <cell r="AM553">
            <v>671.99684945928959</v>
          </cell>
          <cell r="AN553">
            <v>671.99684945928959</v>
          </cell>
          <cell r="AO553">
            <v>1007.9952741889344</v>
          </cell>
          <cell r="AP553">
            <v>1007.9952741889344</v>
          </cell>
          <cell r="AQ553">
            <v>1007.9952741889344</v>
          </cell>
          <cell r="AR553">
            <v>1007.9952741889344</v>
          </cell>
          <cell r="AS553">
            <v>1007.9952741889344</v>
          </cell>
          <cell r="AT553">
            <v>1007.9952741889344</v>
          </cell>
          <cell r="AU553">
            <v>1007.9952741889344</v>
          </cell>
          <cell r="AV553">
            <v>1007.9952741889344</v>
          </cell>
          <cell r="AW553">
            <v>2015.9905483778689</v>
          </cell>
          <cell r="AX553">
            <v>1007.9952741889344</v>
          </cell>
          <cell r="AY553">
            <v>1007.9952741889344</v>
          </cell>
          <cell r="AZ553">
            <v>1007.9952741889344</v>
          </cell>
          <cell r="BA553">
            <v>1007.9952741889344</v>
          </cell>
          <cell r="BB553">
            <v>1007.9952741889344</v>
          </cell>
          <cell r="BC553">
            <v>1007.9952741889344</v>
          </cell>
          <cell r="BD553">
            <v>1007.9952741889344</v>
          </cell>
          <cell r="BE553">
            <v>1007.9952741889344</v>
          </cell>
          <cell r="BF553">
            <v>1007.9952741889344</v>
          </cell>
          <cell r="BG553">
            <v>1007.9952741889344</v>
          </cell>
          <cell r="BH553">
            <v>1007.9952741889344</v>
          </cell>
          <cell r="BI553">
            <v>1007.9952741889344</v>
          </cell>
          <cell r="BJ553">
            <v>1007.9952741889344</v>
          </cell>
          <cell r="BK553">
            <v>1007.9952741889344</v>
          </cell>
          <cell r="BL553">
            <v>1007.9952741889344</v>
          </cell>
        </row>
        <row r="554">
          <cell r="C554" t="str">
            <v>Mississippian</v>
          </cell>
          <cell r="E554">
            <v>0</v>
          </cell>
          <cell r="F554">
            <v>0</v>
          </cell>
          <cell r="G554">
            <v>0</v>
          </cell>
          <cell r="H554">
            <v>150.23799937638347</v>
          </cell>
          <cell r="I554">
            <v>150.23799937638347</v>
          </cell>
          <cell r="J554">
            <v>150.23799937638347</v>
          </cell>
          <cell r="K554">
            <v>150.23799937638347</v>
          </cell>
          <cell r="L554">
            <v>150.23799937638347</v>
          </cell>
          <cell r="M554">
            <v>150.23799937638347</v>
          </cell>
          <cell r="N554">
            <v>150.23799937638347</v>
          </cell>
          <cell r="O554">
            <v>150.23799937638347</v>
          </cell>
          <cell r="P554">
            <v>150.23799937638347</v>
          </cell>
          <cell r="Q554">
            <v>300.47599875276694</v>
          </cell>
          <cell r="R554">
            <v>300.47599875276694</v>
          </cell>
          <cell r="S554">
            <v>300.47599875276694</v>
          </cell>
          <cell r="T554">
            <v>300.47599875276694</v>
          </cell>
          <cell r="U554">
            <v>300.47599875276694</v>
          </cell>
          <cell r="V554">
            <v>300.47599875276694</v>
          </cell>
          <cell r="W554">
            <v>300.47599875276694</v>
          </cell>
          <cell r="X554">
            <v>300.47599875276694</v>
          </cell>
          <cell r="Y554">
            <v>300.47599875276694</v>
          </cell>
          <cell r="Z554">
            <v>300.47599875276694</v>
          </cell>
          <cell r="AA554">
            <v>300.47599875276694</v>
          </cell>
          <cell r="AB554">
            <v>300.47599875276694</v>
          </cell>
          <cell r="AC554">
            <v>450.71399812915047</v>
          </cell>
          <cell r="AD554">
            <v>450.71399812915047</v>
          </cell>
          <cell r="AE554">
            <v>450.71399812915047</v>
          </cell>
          <cell r="AF554">
            <v>450.71399812915047</v>
          </cell>
          <cell r="AG554">
            <v>450.71399812915047</v>
          </cell>
          <cell r="AH554">
            <v>450.71399812915047</v>
          </cell>
          <cell r="AI554">
            <v>450.71399812915047</v>
          </cell>
          <cell r="AJ554">
            <v>450.71399812915047</v>
          </cell>
          <cell r="AK554">
            <v>450.71399812915047</v>
          </cell>
          <cell r="AL554">
            <v>450.71399812915047</v>
          </cell>
          <cell r="AM554">
            <v>450.71399812915047</v>
          </cell>
          <cell r="AN554">
            <v>450.71399812915047</v>
          </cell>
          <cell r="AO554">
            <v>450.71399812915047</v>
          </cell>
          <cell r="AP554">
            <v>901.42799625830094</v>
          </cell>
          <cell r="AQ554">
            <v>0</v>
          </cell>
          <cell r="AR554">
            <v>450.71399812915047</v>
          </cell>
          <cell r="AS554">
            <v>450.71399812915047</v>
          </cell>
          <cell r="AT554">
            <v>901.42799625830094</v>
          </cell>
          <cell r="AU554">
            <v>450.71399812915047</v>
          </cell>
          <cell r="AV554">
            <v>450.71399812915047</v>
          </cell>
          <cell r="AW554">
            <v>450.71399812915047</v>
          </cell>
          <cell r="AX554">
            <v>450.71399812915047</v>
          </cell>
          <cell r="AY554">
            <v>450.71399812915047</v>
          </cell>
          <cell r="AZ554">
            <v>450.71399812915047</v>
          </cell>
          <cell r="BA554">
            <v>450.71399812915047</v>
          </cell>
          <cell r="BB554">
            <v>450.71399812915047</v>
          </cell>
          <cell r="BC554">
            <v>450.71399812915047</v>
          </cell>
          <cell r="BD554">
            <v>450.71399812915047</v>
          </cell>
          <cell r="BE554">
            <v>450.71399812915047</v>
          </cell>
          <cell r="BF554">
            <v>450.71399812915047</v>
          </cell>
          <cell r="BG554">
            <v>450.71399812915047</v>
          </cell>
          <cell r="BH554">
            <v>450.71399812915047</v>
          </cell>
          <cell r="BI554">
            <v>450.71399812915047</v>
          </cell>
          <cell r="BJ554">
            <v>450.71399812915047</v>
          </cell>
          <cell r="BK554">
            <v>450.71399812915047</v>
          </cell>
          <cell r="BL554">
            <v>450.71399812915047</v>
          </cell>
        </row>
        <row r="555">
          <cell r="C555" t="str">
            <v>LRSP1</v>
          </cell>
          <cell r="E555">
            <v>0</v>
          </cell>
          <cell r="F555">
            <v>0</v>
          </cell>
          <cell r="G555">
            <v>0</v>
          </cell>
          <cell r="H555">
            <v>0</v>
          </cell>
          <cell r="I555">
            <v>930.06742880764159</v>
          </cell>
          <cell r="J555">
            <v>930.06742880764159</v>
          </cell>
          <cell r="K555">
            <v>0</v>
          </cell>
          <cell r="L555">
            <v>0</v>
          </cell>
          <cell r="M555">
            <v>0</v>
          </cell>
          <cell r="N555">
            <v>930.06742880764159</v>
          </cell>
          <cell r="O555">
            <v>930.06742880764159</v>
          </cell>
          <cell r="P555">
            <v>930.06742880764159</v>
          </cell>
          <cell r="Q555">
            <v>930.06742880764159</v>
          </cell>
          <cell r="R555">
            <v>930.06742880764159</v>
          </cell>
          <cell r="S555">
            <v>930.06742880764159</v>
          </cell>
          <cell r="T555">
            <v>930.06742880764159</v>
          </cell>
          <cell r="U555">
            <v>930.06742880764159</v>
          </cell>
          <cell r="V555">
            <v>930.06742880764159</v>
          </cell>
          <cell r="W555">
            <v>930.06742880764159</v>
          </cell>
          <cell r="X555">
            <v>930.06742880764159</v>
          </cell>
          <cell r="Y555">
            <v>1860.1348576152832</v>
          </cell>
          <cell r="Z555">
            <v>1860.1348576152832</v>
          </cell>
          <cell r="AA555">
            <v>1860.1348576152832</v>
          </cell>
          <cell r="AB555">
            <v>1860.1348576152832</v>
          </cell>
          <cell r="AC555">
            <v>1860.1348576152832</v>
          </cell>
          <cell r="AD555">
            <v>1860.1348576152832</v>
          </cell>
          <cell r="AE555">
            <v>1860.1348576152832</v>
          </cell>
          <cell r="AF555">
            <v>1860.1348576152832</v>
          </cell>
          <cell r="AG555">
            <v>1860.1348576152832</v>
          </cell>
          <cell r="AH555">
            <v>1860.1348576152832</v>
          </cell>
          <cell r="AI555">
            <v>1860.1348576152832</v>
          </cell>
          <cell r="AJ555">
            <v>1860.1348576152832</v>
          </cell>
          <cell r="AK555">
            <v>1860.1348576152832</v>
          </cell>
          <cell r="AL555">
            <v>1860.1348576152832</v>
          </cell>
          <cell r="AM555">
            <v>1860.1348576152832</v>
          </cell>
          <cell r="AN555">
            <v>1860.1348576152832</v>
          </cell>
          <cell r="AO555">
            <v>1860.1348576152832</v>
          </cell>
          <cell r="AP555">
            <v>3720.2697152305664</v>
          </cell>
          <cell r="AQ555">
            <v>0</v>
          </cell>
          <cell r="AR555">
            <v>1860.1348576152832</v>
          </cell>
          <cell r="AS555">
            <v>1860.1348576152832</v>
          </cell>
          <cell r="AT555">
            <v>3720.2697152305664</v>
          </cell>
          <cell r="AU555">
            <v>1860.1348576152832</v>
          </cell>
          <cell r="AV555">
            <v>1860.1348576152832</v>
          </cell>
          <cell r="AW555">
            <v>1860.1348576152832</v>
          </cell>
          <cell r="AX555">
            <v>1860.1348576152832</v>
          </cell>
          <cell r="AY555">
            <v>1860.1348576152832</v>
          </cell>
          <cell r="AZ555">
            <v>1860.1348576152832</v>
          </cell>
          <cell r="BA555">
            <v>1860.1348576152832</v>
          </cell>
          <cell r="BB555">
            <v>1860.1348576152832</v>
          </cell>
          <cell r="BC555">
            <v>1860.1348576152832</v>
          </cell>
          <cell r="BD555">
            <v>1860.1348576152832</v>
          </cell>
          <cell r="BE555">
            <v>1860.1348576152832</v>
          </cell>
          <cell r="BF555">
            <v>1860.1348576152832</v>
          </cell>
          <cell r="BG555">
            <v>1860.1348576152832</v>
          </cell>
          <cell r="BH555">
            <v>1860.1348576152832</v>
          </cell>
          <cell r="BI555">
            <v>1860.1348576152832</v>
          </cell>
          <cell r="BJ555">
            <v>1860.1348576152832</v>
          </cell>
          <cell r="BK555">
            <v>1860.1348576152832</v>
          </cell>
          <cell r="BL555">
            <v>1860.1348576152832</v>
          </cell>
        </row>
        <row r="556">
          <cell r="C556" t="str">
            <v>LRSP2</v>
          </cell>
          <cell r="E556">
            <v>0</v>
          </cell>
          <cell r="F556">
            <v>0</v>
          </cell>
          <cell r="G556">
            <v>0</v>
          </cell>
          <cell r="H556">
            <v>426.633261833191</v>
          </cell>
          <cell r="I556">
            <v>426.633261833191</v>
          </cell>
          <cell r="J556">
            <v>0</v>
          </cell>
          <cell r="K556">
            <v>0</v>
          </cell>
          <cell r="L556">
            <v>0</v>
          </cell>
          <cell r="M556">
            <v>0</v>
          </cell>
          <cell r="N556">
            <v>0</v>
          </cell>
          <cell r="O556">
            <v>426.633261833191</v>
          </cell>
          <cell r="P556">
            <v>426.633261833191</v>
          </cell>
          <cell r="Q556">
            <v>426.633261833191</v>
          </cell>
          <cell r="R556">
            <v>426.633261833191</v>
          </cell>
          <cell r="S556">
            <v>426.633261833191</v>
          </cell>
          <cell r="T556">
            <v>426.633261833191</v>
          </cell>
          <cell r="U556">
            <v>426.633261833191</v>
          </cell>
          <cell r="V556">
            <v>426.633261833191</v>
          </cell>
          <cell r="W556">
            <v>426.633261833191</v>
          </cell>
          <cell r="X556">
            <v>426.633261833191</v>
          </cell>
          <cell r="Y556">
            <v>426.633261833191</v>
          </cell>
          <cell r="Z556">
            <v>426.633261833191</v>
          </cell>
          <cell r="AA556">
            <v>426.633261833191</v>
          </cell>
          <cell r="AB556">
            <v>426.633261833191</v>
          </cell>
          <cell r="AC556">
            <v>853.266523666382</v>
          </cell>
          <cell r="AD556">
            <v>853.266523666382</v>
          </cell>
          <cell r="AE556">
            <v>853.266523666382</v>
          </cell>
          <cell r="AF556">
            <v>853.266523666382</v>
          </cell>
          <cell r="AG556">
            <v>853.266523666382</v>
          </cell>
          <cell r="AH556">
            <v>853.266523666382</v>
          </cell>
          <cell r="AI556">
            <v>853.266523666382</v>
          </cell>
          <cell r="AJ556">
            <v>853.266523666382</v>
          </cell>
          <cell r="AK556">
            <v>853.266523666382</v>
          </cell>
          <cell r="AL556">
            <v>853.266523666382</v>
          </cell>
          <cell r="AM556">
            <v>853.266523666382</v>
          </cell>
          <cell r="AN556">
            <v>853.266523666382</v>
          </cell>
          <cell r="AO556">
            <v>1279.899785499573</v>
          </cell>
          <cell r="AP556">
            <v>2559.799570999146</v>
          </cell>
          <cell r="AQ556">
            <v>0</v>
          </cell>
          <cell r="AR556">
            <v>1279.899785499573</v>
          </cell>
          <cell r="AS556">
            <v>1279.899785499573</v>
          </cell>
          <cell r="AT556">
            <v>2559.799570999146</v>
          </cell>
          <cell r="AU556">
            <v>1279.899785499573</v>
          </cell>
          <cell r="AV556">
            <v>1279.899785499573</v>
          </cell>
          <cell r="AW556">
            <v>1279.899785499573</v>
          </cell>
          <cell r="AX556">
            <v>1279.899785499573</v>
          </cell>
          <cell r="AY556">
            <v>1279.899785499573</v>
          </cell>
          <cell r="AZ556">
            <v>1279.899785499573</v>
          </cell>
          <cell r="BA556">
            <v>1279.899785499573</v>
          </cell>
          <cell r="BB556">
            <v>1279.899785499573</v>
          </cell>
          <cell r="BC556">
            <v>1279.899785499573</v>
          </cell>
          <cell r="BD556">
            <v>1279.899785499573</v>
          </cell>
          <cell r="BE556">
            <v>1279.899785499573</v>
          </cell>
          <cell r="BF556">
            <v>1279.899785499573</v>
          </cell>
          <cell r="BG556">
            <v>1279.899785499573</v>
          </cell>
          <cell r="BH556">
            <v>1279.899785499573</v>
          </cell>
          <cell r="BI556">
            <v>1279.899785499573</v>
          </cell>
          <cell r="BJ556">
            <v>1279.899785499573</v>
          </cell>
          <cell r="BK556">
            <v>1279.899785499573</v>
          </cell>
          <cell r="BL556">
            <v>1279.899785499573</v>
          </cell>
        </row>
        <row r="557">
          <cell r="C557" t="str">
            <v>LRSP3</v>
          </cell>
          <cell r="E557">
            <v>0</v>
          </cell>
          <cell r="F557">
            <v>0</v>
          </cell>
          <cell r="G557">
            <v>0</v>
          </cell>
          <cell r="H557">
            <v>0</v>
          </cell>
          <cell r="I557">
            <v>0</v>
          </cell>
          <cell r="J557">
            <v>483.51769674428306</v>
          </cell>
          <cell r="K557">
            <v>483.51769674428306</v>
          </cell>
          <cell r="L557">
            <v>0</v>
          </cell>
          <cell r="M557">
            <v>0</v>
          </cell>
          <cell r="N557">
            <v>0</v>
          </cell>
          <cell r="O557">
            <v>483.51769674428306</v>
          </cell>
          <cell r="P557">
            <v>483.51769674428306</v>
          </cell>
          <cell r="Q557">
            <v>483.51769674428306</v>
          </cell>
          <cell r="R557">
            <v>483.51769674428306</v>
          </cell>
          <cell r="S557">
            <v>483.51769674428306</v>
          </cell>
          <cell r="T557">
            <v>483.51769674428306</v>
          </cell>
          <cell r="U557">
            <v>483.51769674428306</v>
          </cell>
          <cell r="V557">
            <v>483.51769674428306</v>
          </cell>
          <cell r="W557">
            <v>483.51769674428306</v>
          </cell>
          <cell r="X557">
            <v>483.51769674428306</v>
          </cell>
          <cell r="Y557">
            <v>483.51769674428306</v>
          </cell>
          <cell r="Z557">
            <v>967.03539348856611</v>
          </cell>
          <cell r="AA557">
            <v>967.03539348856611</v>
          </cell>
          <cell r="AB557">
            <v>967.03539348856611</v>
          </cell>
          <cell r="AC557">
            <v>967.03539348856611</v>
          </cell>
          <cell r="AD557">
            <v>967.03539348856611</v>
          </cell>
          <cell r="AE557">
            <v>967.03539348856611</v>
          </cell>
          <cell r="AF557">
            <v>967.03539348856611</v>
          </cell>
          <cell r="AG557">
            <v>967.03539348856611</v>
          </cell>
          <cell r="AH557">
            <v>967.03539348856611</v>
          </cell>
          <cell r="AI557">
            <v>967.03539348856611</v>
          </cell>
          <cell r="AJ557">
            <v>967.03539348856611</v>
          </cell>
          <cell r="AK557">
            <v>967.03539348856611</v>
          </cell>
          <cell r="AL557">
            <v>1450.5530902328492</v>
          </cell>
          <cell r="AM557">
            <v>1450.5530902328492</v>
          </cell>
          <cell r="AN557">
            <v>1450.5530902328492</v>
          </cell>
          <cell r="AO557">
            <v>1450.5530902328492</v>
          </cell>
          <cell r="AP557">
            <v>1450.5530902328492</v>
          </cell>
          <cell r="AQ557">
            <v>1450.5530902328492</v>
          </cell>
          <cell r="AR557">
            <v>1450.5530902328492</v>
          </cell>
          <cell r="AS557">
            <v>1450.5530902328492</v>
          </cell>
          <cell r="AT557">
            <v>1450.5530902328492</v>
          </cell>
          <cell r="AU557">
            <v>1450.5530902328492</v>
          </cell>
          <cell r="AV557">
            <v>2901.1061804656983</v>
          </cell>
          <cell r="AW557">
            <v>1450.5530902328492</v>
          </cell>
          <cell r="AX557">
            <v>1934.0707869771322</v>
          </cell>
          <cell r="AY557">
            <v>1934.0707869771322</v>
          </cell>
          <cell r="AZ557">
            <v>1934.0707869771322</v>
          </cell>
          <cell r="BA557">
            <v>1934.0707869771322</v>
          </cell>
          <cell r="BB557">
            <v>1934.0707869771322</v>
          </cell>
          <cell r="BC557">
            <v>1934.0707869771322</v>
          </cell>
          <cell r="BD557">
            <v>1934.0707869771322</v>
          </cell>
          <cell r="BE557">
            <v>1934.0707869771322</v>
          </cell>
          <cell r="BF557">
            <v>1934.0707869771322</v>
          </cell>
          <cell r="BG557">
            <v>1934.0707869771322</v>
          </cell>
          <cell r="BH557">
            <v>1934.0707869771322</v>
          </cell>
          <cell r="BI557">
            <v>1934.0707869771322</v>
          </cell>
          <cell r="BJ557">
            <v>1934.0707869771322</v>
          </cell>
          <cell r="BK557">
            <v>1934.0707869771322</v>
          </cell>
          <cell r="BL557">
            <v>1934.0707869771322</v>
          </cell>
        </row>
        <row r="558">
          <cell r="C558" t="str">
            <v>LRSP4</v>
          </cell>
          <cell r="E558">
            <v>0</v>
          </cell>
          <cell r="F558">
            <v>0</v>
          </cell>
          <cell r="G558">
            <v>0</v>
          </cell>
          <cell r="H558">
            <v>0</v>
          </cell>
          <cell r="I558">
            <v>0</v>
          </cell>
          <cell r="J558">
            <v>0</v>
          </cell>
          <cell r="K558">
            <v>0</v>
          </cell>
          <cell r="L558">
            <v>0</v>
          </cell>
          <cell r="M558">
            <v>0</v>
          </cell>
          <cell r="N558">
            <v>0</v>
          </cell>
          <cell r="O558">
            <v>441.53465037355954</v>
          </cell>
          <cell r="P558">
            <v>441.53465037355954</v>
          </cell>
          <cell r="Q558">
            <v>441.53465037355954</v>
          </cell>
          <cell r="R558">
            <v>441.53465037355954</v>
          </cell>
          <cell r="S558">
            <v>441.53465037355954</v>
          </cell>
          <cell r="T558">
            <v>441.53465037355954</v>
          </cell>
          <cell r="U558">
            <v>441.53465037355954</v>
          </cell>
          <cell r="V558">
            <v>441.53465037355954</v>
          </cell>
          <cell r="W558">
            <v>441.53465037355954</v>
          </cell>
          <cell r="X558">
            <v>441.53465037355954</v>
          </cell>
          <cell r="Y558">
            <v>441.53465037355954</v>
          </cell>
          <cell r="Z558">
            <v>441.53465037355954</v>
          </cell>
          <cell r="AA558">
            <v>441.53465037355954</v>
          </cell>
          <cell r="AB558">
            <v>441.53465037355954</v>
          </cell>
          <cell r="AC558">
            <v>883.06930074711909</v>
          </cell>
          <cell r="AD558">
            <v>883.06930074711909</v>
          </cell>
          <cell r="AE558">
            <v>883.06930074711909</v>
          </cell>
          <cell r="AF558">
            <v>883.06930074711909</v>
          </cell>
          <cell r="AG558">
            <v>883.06930074711909</v>
          </cell>
          <cell r="AH558">
            <v>883.06930074711909</v>
          </cell>
          <cell r="AI558">
            <v>883.06930074711909</v>
          </cell>
          <cell r="AJ558">
            <v>883.06930074711909</v>
          </cell>
          <cell r="AK558">
            <v>883.06930074711909</v>
          </cell>
          <cell r="AL558">
            <v>883.06930074711909</v>
          </cell>
          <cell r="AM558">
            <v>883.06930074711909</v>
          </cell>
          <cell r="AN558">
            <v>883.06930074711909</v>
          </cell>
          <cell r="AO558">
            <v>1324.6039511206789</v>
          </cell>
          <cell r="AP558">
            <v>1324.6039511206789</v>
          </cell>
          <cell r="AQ558">
            <v>1324.6039511206789</v>
          </cell>
          <cell r="AR558">
            <v>1324.6039511206789</v>
          </cell>
          <cell r="AS558">
            <v>1324.6039511206789</v>
          </cell>
          <cell r="AT558">
            <v>1324.6039511206789</v>
          </cell>
          <cell r="AU558">
            <v>1324.6039511206789</v>
          </cell>
          <cell r="AV558">
            <v>1324.6039511206789</v>
          </cell>
          <cell r="AW558">
            <v>1324.6039511206789</v>
          </cell>
          <cell r="AX558">
            <v>1324.6039511206789</v>
          </cell>
          <cell r="AY558">
            <v>1324.6039511206789</v>
          </cell>
          <cell r="AZ558">
            <v>1324.6039511206789</v>
          </cell>
          <cell r="BA558">
            <v>2649.2079022413577</v>
          </cell>
          <cell r="BB558">
            <v>1324.6039511206789</v>
          </cell>
          <cell r="BC558">
            <v>1324.6039511206789</v>
          </cell>
          <cell r="BD558">
            <v>1324.6039511206789</v>
          </cell>
          <cell r="BE558">
            <v>1324.6039511206789</v>
          </cell>
          <cell r="BF558">
            <v>1324.6039511206789</v>
          </cell>
          <cell r="BG558">
            <v>1324.6039511206789</v>
          </cell>
          <cell r="BH558">
            <v>1324.6039511206789</v>
          </cell>
          <cell r="BI558">
            <v>1324.6039511206789</v>
          </cell>
          <cell r="BJ558">
            <v>1324.6039511206789</v>
          </cell>
          <cell r="BK558">
            <v>1324.6039511206789</v>
          </cell>
          <cell r="BL558">
            <v>1324.6039511206789</v>
          </cell>
        </row>
        <row r="559">
          <cell r="C559" t="str">
            <v>Bakken1</v>
          </cell>
          <cell r="E559">
            <v>0</v>
          </cell>
          <cell r="F559">
            <v>0</v>
          </cell>
          <cell r="G559">
            <v>0</v>
          </cell>
          <cell r="H559">
            <v>225.56862897489711</v>
          </cell>
          <cell r="I559">
            <v>338.35294346234565</v>
          </cell>
          <cell r="J559">
            <v>338.35294346234565</v>
          </cell>
          <cell r="K559">
            <v>338.35294346234565</v>
          </cell>
          <cell r="L559">
            <v>338.35294346234565</v>
          </cell>
          <cell r="M559">
            <v>338.35294346234565</v>
          </cell>
          <cell r="N559">
            <v>338.35294346234565</v>
          </cell>
          <cell r="O559">
            <v>338.35294346234565</v>
          </cell>
          <cell r="P559">
            <v>338.35294346234565</v>
          </cell>
          <cell r="Q559">
            <v>338.35294346234565</v>
          </cell>
          <cell r="R559">
            <v>338.35294346234565</v>
          </cell>
          <cell r="S559">
            <v>338.35294346234565</v>
          </cell>
          <cell r="T559">
            <v>338.35294346234565</v>
          </cell>
          <cell r="U559">
            <v>338.35294346234565</v>
          </cell>
          <cell r="V559">
            <v>338.35294346234565</v>
          </cell>
          <cell r="W559">
            <v>338.35294346234565</v>
          </cell>
          <cell r="X559">
            <v>338.35294346234565</v>
          </cell>
          <cell r="Y559">
            <v>338.35294346234565</v>
          </cell>
          <cell r="Z559">
            <v>338.35294346234565</v>
          </cell>
          <cell r="AA559">
            <v>338.35294346234565</v>
          </cell>
          <cell r="AB559">
            <v>338.35294346234565</v>
          </cell>
          <cell r="AC559">
            <v>338.35294346234565</v>
          </cell>
          <cell r="AD559">
            <v>338.35294346234565</v>
          </cell>
          <cell r="AE559">
            <v>338.35294346234565</v>
          </cell>
          <cell r="AF559">
            <v>338.35294346234565</v>
          </cell>
          <cell r="AG559">
            <v>338.35294346234565</v>
          </cell>
          <cell r="AH559">
            <v>338.35294346234565</v>
          </cell>
          <cell r="AI559">
            <v>338.35294346234565</v>
          </cell>
          <cell r="AJ559">
            <v>338.35294346234565</v>
          </cell>
          <cell r="AK559">
            <v>338.35294346234565</v>
          </cell>
          <cell r="AL559">
            <v>338.35294346234565</v>
          </cell>
          <cell r="AM559">
            <v>338.35294346234565</v>
          </cell>
          <cell r="AN559">
            <v>338.35294346234565</v>
          </cell>
          <cell r="AO559">
            <v>676.7058869246913</v>
          </cell>
          <cell r="AP559">
            <v>338.35294346234565</v>
          </cell>
          <cell r="AQ559">
            <v>0</v>
          </cell>
          <cell r="AR559">
            <v>676.7058869246913</v>
          </cell>
          <cell r="AS559">
            <v>338.35294346234565</v>
          </cell>
          <cell r="AT559">
            <v>338.35294346234565</v>
          </cell>
          <cell r="AU559">
            <v>338.35294346234565</v>
          </cell>
          <cell r="AV559">
            <v>338.35294346234565</v>
          </cell>
          <cell r="AW559">
            <v>338.35294346234565</v>
          </cell>
          <cell r="AX559">
            <v>338.35294346234565</v>
          </cell>
          <cell r="AY559">
            <v>338.35294346234565</v>
          </cell>
          <cell r="AZ559">
            <v>338.35294346234565</v>
          </cell>
          <cell r="BA559">
            <v>338.35294346234565</v>
          </cell>
          <cell r="BB559">
            <v>338.35294346234565</v>
          </cell>
          <cell r="BC559">
            <v>338.35294346234565</v>
          </cell>
          <cell r="BD559">
            <v>338.35294346234565</v>
          </cell>
          <cell r="BE559">
            <v>338.35294346234565</v>
          </cell>
          <cell r="BF559">
            <v>338.35294346234565</v>
          </cell>
          <cell r="BG559">
            <v>338.35294346234565</v>
          </cell>
          <cell r="BH559">
            <v>338.35294346234565</v>
          </cell>
          <cell r="BI559">
            <v>338.35294346234565</v>
          </cell>
          <cell r="BJ559">
            <v>338.35294346234565</v>
          </cell>
          <cell r="BK559">
            <v>338.35294346234565</v>
          </cell>
          <cell r="BL559">
            <v>0</v>
          </cell>
        </row>
        <row r="560">
          <cell r="C560" t="str">
            <v>Bakken2</v>
          </cell>
          <cell r="E560">
            <v>0</v>
          </cell>
          <cell r="F560">
            <v>0</v>
          </cell>
          <cell r="G560">
            <v>0</v>
          </cell>
          <cell r="H560">
            <v>86.585440067596991</v>
          </cell>
          <cell r="I560">
            <v>86.585440067596991</v>
          </cell>
          <cell r="J560">
            <v>86.585440067596991</v>
          </cell>
          <cell r="K560">
            <v>86.585440067596991</v>
          </cell>
          <cell r="L560">
            <v>86.585440067596991</v>
          </cell>
          <cell r="M560">
            <v>86.585440067596991</v>
          </cell>
          <cell r="N560">
            <v>86.585440067596991</v>
          </cell>
          <cell r="O560">
            <v>86.585440067596991</v>
          </cell>
          <cell r="P560">
            <v>86.585440067596991</v>
          </cell>
          <cell r="Q560">
            <v>86.585440067596991</v>
          </cell>
          <cell r="R560">
            <v>86.585440067596991</v>
          </cell>
          <cell r="S560">
            <v>86.585440067596991</v>
          </cell>
          <cell r="T560">
            <v>86.585440067596991</v>
          </cell>
          <cell r="U560">
            <v>86.585440067596991</v>
          </cell>
          <cell r="V560">
            <v>86.585440067596991</v>
          </cell>
          <cell r="W560">
            <v>86.585440067596991</v>
          </cell>
          <cell r="X560">
            <v>86.585440067596991</v>
          </cell>
          <cell r="Y560">
            <v>86.585440067596991</v>
          </cell>
          <cell r="Z560">
            <v>86.585440067596991</v>
          </cell>
          <cell r="AA560">
            <v>86.585440067596991</v>
          </cell>
          <cell r="AB560">
            <v>86.585440067596991</v>
          </cell>
          <cell r="AC560">
            <v>86.585440067596991</v>
          </cell>
          <cell r="AD560">
            <v>86.585440067596991</v>
          </cell>
          <cell r="AE560">
            <v>86.585440067596991</v>
          </cell>
          <cell r="AF560">
            <v>86.585440067596991</v>
          </cell>
          <cell r="AG560">
            <v>86.585440067596991</v>
          </cell>
          <cell r="AH560">
            <v>86.585440067596991</v>
          </cell>
          <cell r="AI560">
            <v>86.585440067596991</v>
          </cell>
          <cell r="AJ560">
            <v>86.585440067596991</v>
          </cell>
          <cell r="AK560">
            <v>86.585440067596991</v>
          </cell>
          <cell r="AL560">
            <v>86.585440067596991</v>
          </cell>
          <cell r="AM560">
            <v>86.585440067596991</v>
          </cell>
          <cell r="AN560">
            <v>86.585440067596991</v>
          </cell>
          <cell r="AO560">
            <v>173.17088013519398</v>
          </cell>
          <cell r="AP560">
            <v>86.585440067596991</v>
          </cell>
          <cell r="AQ560">
            <v>0</v>
          </cell>
          <cell r="AR560">
            <v>173.17088013519398</v>
          </cell>
          <cell r="AS560">
            <v>86.585440067596991</v>
          </cell>
          <cell r="AT560">
            <v>86.585440067596991</v>
          </cell>
          <cell r="AU560">
            <v>86.585440067596991</v>
          </cell>
          <cell r="AV560">
            <v>86.585440067596991</v>
          </cell>
          <cell r="AW560">
            <v>86.585440067596991</v>
          </cell>
          <cell r="AX560">
            <v>86.585440067596991</v>
          </cell>
          <cell r="AY560">
            <v>86.585440067596991</v>
          </cell>
          <cell r="AZ560">
            <v>86.585440067596991</v>
          </cell>
          <cell r="BA560">
            <v>86.585440067596991</v>
          </cell>
          <cell r="BB560">
            <v>86.585440067596991</v>
          </cell>
          <cell r="BC560">
            <v>86.585440067596991</v>
          </cell>
          <cell r="BD560">
            <v>86.585440067596991</v>
          </cell>
          <cell r="BE560">
            <v>86.585440067596991</v>
          </cell>
          <cell r="BF560">
            <v>86.585440067596991</v>
          </cell>
          <cell r="BG560">
            <v>86.585440067596991</v>
          </cell>
          <cell r="BH560">
            <v>86.585440067596991</v>
          </cell>
          <cell r="BI560">
            <v>86.585440067596991</v>
          </cell>
          <cell r="BJ560">
            <v>86.585440067596991</v>
          </cell>
          <cell r="BK560">
            <v>86.585440067596991</v>
          </cell>
          <cell r="BL560">
            <v>0</v>
          </cell>
        </row>
        <row r="561">
          <cell r="C561" t="str">
            <v>ThreeForks</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225.56862897489711</v>
          </cell>
          <cell r="AD561">
            <v>225.56862897489711</v>
          </cell>
          <cell r="AE561">
            <v>225.56862897489711</v>
          </cell>
          <cell r="AF561">
            <v>225.56862897489711</v>
          </cell>
          <cell r="AG561">
            <v>225.56862897489711</v>
          </cell>
          <cell r="AH561">
            <v>225.56862897489711</v>
          </cell>
          <cell r="AI561">
            <v>225.56862897489711</v>
          </cell>
          <cell r="AJ561">
            <v>225.56862897489711</v>
          </cell>
          <cell r="AK561">
            <v>225.56862897489711</v>
          </cell>
          <cell r="AL561">
            <v>225.56862897489711</v>
          </cell>
          <cell r="AM561">
            <v>225.56862897489711</v>
          </cell>
          <cell r="AN561">
            <v>225.56862897489711</v>
          </cell>
          <cell r="AO561">
            <v>225.56862897489711</v>
          </cell>
          <cell r="AP561">
            <v>225.56862897489711</v>
          </cell>
          <cell r="AQ561">
            <v>225.56862897489711</v>
          </cell>
          <cell r="AR561">
            <v>225.56862897489711</v>
          </cell>
          <cell r="AS561">
            <v>225.56862897489711</v>
          </cell>
          <cell r="AT561">
            <v>225.56862897489711</v>
          </cell>
          <cell r="AU561">
            <v>225.56862897489711</v>
          </cell>
          <cell r="AV561">
            <v>225.56862897489711</v>
          </cell>
          <cell r="AW561">
            <v>225.56862897489711</v>
          </cell>
          <cell r="AX561">
            <v>225.56862897489711</v>
          </cell>
          <cell r="AY561">
            <v>225.56862897489711</v>
          </cell>
          <cell r="AZ561">
            <v>225.56862897489711</v>
          </cell>
          <cell r="BA561">
            <v>225.56862897489711</v>
          </cell>
          <cell r="BB561">
            <v>225.56862897489711</v>
          </cell>
          <cell r="BC561">
            <v>225.56862897489711</v>
          </cell>
          <cell r="BD561">
            <v>225.56862897489711</v>
          </cell>
          <cell r="BE561">
            <v>225.56862897489711</v>
          </cell>
          <cell r="BF561">
            <v>225.56862897489711</v>
          </cell>
          <cell r="BG561">
            <v>225.56862897489711</v>
          </cell>
          <cell r="BH561">
            <v>225.56862897489711</v>
          </cell>
          <cell r="BI561">
            <v>225.56862897489711</v>
          </cell>
          <cell r="BJ561">
            <v>225.56862897489711</v>
          </cell>
          <cell r="BK561">
            <v>225.56862897489711</v>
          </cell>
          <cell r="BL561">
            <v>225.56862897489711</v>
          </cell>
        </row>
        <row r="562">
          <cell r="C562" t="str">
            <v>CH4</v>
          </cell>
          <cell r="E562">
            <v>0</v>
          </cell>
          <cell r="F562">
            <v>0</v>
          </cell>
          <cell r="G562">
            <v>0</v>
          </cell>
          <cell r="H562">
            <v>0</v>
          </cell>
          <cell r="I562">
            <v>369.95748525493167</v>
          </cell>
          <cell r="J562">
            <v>369.95748525493167</v>
          </cell>
          <cell r="K562">
            <v>739.91497050986334</v>
          </cell>
          <cell r="L562">
            <v>739.91497050986334</v>
          </cell>
          <cell r="M562">
            <v>739.91497050986334</v>
          </cell>
          <cell r="N562">
            <v>369.95748525493167</v>
          </cell>
          <cell r="O562">
            <v>369.95748525493167</v>
          </cell>
          <cell r="P562">
            <v>369.95748525493167</v>
          </cell>
          <cell r="Q562">
            <v>739.91497050986334</v>
          </cell>
          <cell r="R562">
            <v>739.91497050986334</v>
          </cell>
          <cell r="S562">
            <v>739.91497050986334</v>
          </cell>
          <cell r="T562">
            <v>739.91497050986334</v>
          </cell>
          <cell r="U562">
            <v>739.91497050986334</v>
          </cell>
          <cell r="V562">
            <v>739.91497050986334</v>
          </cell>
          <cell r="W562">
            <v>739.91497050986334</v>
          </cell>
          <cell r="X562">
            <v>739.91497050986334</v>
          </cell>
          <cell r="Y562">
            <v>739.91497050986334</v>
          </cell>
          <cell r="Z562">
            <v>739.91497050986334</v>
          </cell>
          <cell r="AA562">
            <v>739.91497050986334</v>
          </cell>
          <cell r="AB562">
            <v>739.91497050986334</v>
          </cell>
          <cell r="AC562">
            <v>739.91497050986334</v>
          </cell>
          <cell r="AD562">
            <v>739.91497050986334</v>
          </cell>
          <cell r="AE562">
            <v>739.91497050986334</v>
          </cell>
          <cell r="AF562">
            <v>739.91497050986334</v>
          </cell>
          <cell r="AG562">
            <v>739.91497050986334</v>
          </cell>
          <cell r="AH562">
            <v>739.91497050986334</v>
          </cell>
          <cell r="AI562">
            <v>739.91497050986334</v>
          </cell>
          <cell r="AJ562">
            <v>739.91497050986334</v>
          </cell>
          <cell r="AK562">
            <v>739.91497050986334</v>
          </cell>
          <cell r="AL562">
            <v>739.91497050986334</v>
          </cell>
          <cell r="AM562">
            <v>739.91497050986334</v>
          </cell>
          <cell r="AN562">
            <v>739.91497050986334</v>
          </cell>
          <cell r="AO562">
            <v>1479.8299410197267</v>
          </cell>
          <cell r="AP562">
            <v>739.91497050986334</v>
          </cell>
          <cell r="AQ562">
            <v>0</v>
          </cell>
          <cell r="AR562">
            <v>1479.8299410197267</v>
          </cell>
          <cell r="AS562">
            <v>739.91497050986334</v>
          </cell>
          <cell r="AT562">
            <v>739.91497050986334</v>
          </cell>
          <cell r="AU562">
            <v>739.91497050986334</v>
          </cell>
          <cell r="AV562">
            <v>739.91497050986334</v>
          </cell>
          <cell r="AW562">
            <v>739.91497050986334</v>
          </cell>
          <cell r="AX562">
            <v>739.91497050986334</v>
          </cell>
          <cell r="AY562">
            <v>739.91497050986334</v>
          </cell>
          <cell r="AZ562">
            <v>739.91497050986334</v>
          </cell>
          <cell r="BA562">
            <v>739.91497050986334</v>
          </cell>
          <cell r="BB562">
            <v>739.91497050986334</v>
          </cell>
          <cell r="BC562">
            <v>739.91497050986334</v>
          </cell>
          <cell r="BD562">
            <v>739.91497050986334</v>
          </cell>
          <cell r="BE562">
            <v>739.91497050986334</v>
          </cell>
          <cell r="BF562">
            <v>739.91497050986334</v>
          </cell>
          <cell r="BG562">
            <v>739.91497050986334</v>
          </cell>
          <cell r="BH562">
            <v>739.91497050986334</v>
          </cell>
          <cell r="BI562">
            <v>739.91497050986334</v>
          </cell>
          <cell r="BJ562">
            <v>739.91497050986334</v>
          </cell>
          <cell r="BK562">
            <v>739.91497050986334</v>
          </cell>
          <cell r="BL562">
            <v>0</v>
          </cell>
        </row>
        <row r="563">
          <cell r="C563" t="str">
            <v>CH4_Area</v>
          </cell>
          <cell r="E563">
            <v>0</v>
          </cell>
          <cell r="F563">
            <v>0</v>
          </cell>
          <cell r="G563">
            <v>0</v>
          </cell>
          <cell r="H563">
            <v>0</v>
          </cell>
          <cell r="I563">
            <v>320.15551608599856</v>
          </cell>
          <cell r="J563">
            <v>320.15551608599856</v>
          </cell>
          <cell r="K563">
            <v>320.15551608599856</v>
          </cell>
          <cell r="L563">
            <v>320.15551608599856</v>
          </cell>
          <cell r="M563">
            <v>320.15551608599856</v>
          </cell>
          <cell r="N563">
            <v>320.15551608599856</v>
          </cell>
          <cell r="O563">
            <v>320.15551608599856</v>
          </cell>
          <cell r="P563">
            <v>320.15551608599856</v>
          </cell>
          <cell r="Q563">
            <v>320.15551608599856</v>
          </cell>
          <cell r="R563">
            <v>320.15551608599856</v>
          </cell>
          <cell r="S563">
            <v>320.15551608599856</v>
          </cell>
          <cell r="T563">
            <v>320.15551608599856</v>
          </cell>
          <cell r="U563">
            <v>320.15551608599856</v>
          </cell>
          <cell r="V563">
            <v>320.15551608599856</v>
          </cell>
          <cell r="W563">
            <v>320.15551608599856</v>
          </cell>
          <cell r="X563">
            <v>320.15551608599856</v>
          </cell>
          <cell r="Y563">
            <v>320.15551608599856</v>
          </cell>
          <cell r="Z563">
            <v>320.15551608599856</v>
          </cell>
          <cell r="AA563">
            <v>320.15551608599856</v>
          </cell>
          <cell r="AB563">
            <v>320.15551608599856</v>
          </cell>
          <cell r="AC563">
            <v>320.15551608599856</v>
          </cell>
          <cell r="AD563">
            <v>320.15551608599856</v>
          </cell>
          <cell r="AE563">
            <v>320.15551608599856</v>
          </cell>
          <cell r="AF563">
            <v>320.15551608599856</v>
          </cell>
          <cell r="AG563">
            <v>320.15551608599856</v>
          </cell>
          <cell r="AH563">
            <v>320.15551608599856</v>
          </cell>
          <cell r="AI563">
            <v>320.15551608599856</v>
          </cell>
          <cell r="AJ563">
            <v>320.15551608599856</v>
          </cell>
          <cell r="AK563">
            <v>320.15551608599856</v>
          </cell>
          <cell r="AL563">
            <v>320.15551608599856</v>
          </cell>
          <cell r="AM563">
            <v>320.15551608599856</v>
          </cell>
          <cell r="AN563">
            <v>320.15551608599856</v>
          </cell>
          <cell r="AO563">
            <v>640.31103217199711</v>
          </cell>
          <cell r="AP563">
            <v>320.15551608599856</v>
          </cell>
          <cell r="AQ563">
            <v>0</v>
          </cell>
          <cell r="AR563">
            <v>640.31103217199711</v>
          </cell>
          <cell r="AS563">
            <v>320.15551608599856</v>
          </cell>
          <cell r="AT563">
            <v>320.15551608599856</v>
          </cell>
          <cell r="AU563">
            <v>320.15551608599856</v>
          </cell>
          <cell r="AV563">
            <v>320.15551608599856</v>
          </cell>
          <cell r="AW563">
            <v>320.15551608599856</v>
          </cell>
          <cell r="AX563">
            <v>320.15551608599856</v>
          </cell>
          <cell r="AY563">
            <v>320.15551608599856</v>
          </cell>
          <cell r="AZ563">
            <v>320.15551608599856</v>
          </cell>
          <cell r="BA563">
            <v>320.15551608599856</v>
          </cell>
          <cell r="BB563">
            <v>320.15551608599856</v>
          </cell>
          <cell r="BC563">
            <v>320.15551608599856</v>
          </cell>
          <cell r="BD563">
            <v>320.15551608599856</v>
          </cell>
          <cell r="BE563">
            <v>320.15551608599856</v>
          </cell>
          <cell r="BF563">
            <v>320.15551608599856</v>
          </cell>
          <cell r="BG563">
            <v>320.15551608599856</v>
          </cell>
          <cell r="BH563">
            <v>320.15551608599856</v>
          </cell>
          <cell r="BI563">
            <v>320.15551608599856</v>
          </cell>
          <cell r="BJ563">
            <v>320.15551608599856</v>
          </cell>
          <cell r="BK563">
            <v>320.15551608599856</v>
          </cell>
          <cell r="BL563">
            <v>0</v>
          </cell>
        </row>
        <row r="564">
          <cell r="C564" t="str">
            <v>Total PD Adds</v>
          </cell>
          <cell r="E564">
            <v>0</v>
          </cell>
          <cell r="F564">
            <v>0</v>
          </cell>
          <cell r="G564">
            <v>0</v>
          </cell>
          <cell r="H564">
            <v>889.02533025206856</v>
          </cell>
          <cell r="I564">
            <v>2906.5727558534209</v>
          </cell>
          <cell r="J564">
            <v>2963.4571907645131</v>
          </cell>
          <cell r="K564">
            <v>2659.0039209069546</v>
          </cell>
          <cell r="L564">
            <v>2511.4846488923163</v>
          </cell>
          <cell r="M564">
            <v>2540.4106561624963</v>
          </cell>
          <cell r="N564">
            <v>3610.2750649488321</v>
          </cell>
          <cell r="O564">
            <v>4961.9606738998655</v>
          </cell>
          <cell r="P564">
            <v>5342.3560301038406</v>
          </cell>
          <cell r="Q564">
            <v>5482.156158531182</v>
          </cell>
          <cell r="R564">
            <v>5482.156158531182</v>
          </cell>
          <cell r="S564">
            <v>5482.156158531182</v>
          </cell>
          <cell r="T564">
            <v>6116.6493062736308</v>
          </cell>
          <cell r="U564">
            <v>6116.6493062736308</v>
          </cell>
          <cell r="V564">
            <v>5832.0666253082991</v>
          </cell>
          <cell r="W564">
            <v>6116.6493062736308</v>
          </cell>
          <cell r="X564">
            <v>6116.6493062736308</v>
          </cell>
          <cell r="Y564">
            <v>7046.7167350812715</v>
          </cell>
          <cell r="Z564">
            <v>7530.2344318255555</v>
          </cell>
          <cell r="AA564">
            <v>7530.2344318255555</v>
          </cell>
          <cell r="AB564">
            <v>7530.2344318255555</v>
          </cell>
          <cell r="AC564">
            <v>9849.3601149657934</v>
          </cell>
          <cell r="AD564">
            <v>9849.3601149657934</v>
          </cell>
          <cell r="AE564">
            <v>9849.3601149657934</v>
          </cell>
          <cell r="AF564">
            <v>9849.3601149657934</v>
          </cell>
          <cell r="AG564">
            <v>9849.3601149657934</v>
          </cell>
          <cell r="AH564">
            <v>9849.3601149657934</v>
          </cell>
          <cell r="AI564">
            <v>10133.942795931127</v>
          </cell>
          <cell r="AJ564">
            <v>10133.942795931127</v>
          </cell>
          <cell r="AK564">
            <v>10133.942795931127</v>
          </cell>
          <cell r="AL564">
            <v>10617.460492675409</v>
          </cell>
          <cell r="AM564">
            <v>10617.460492675409</v>
          </cell>
          <cell r="AN564">
            <v>10617.460492675409</v>
          </cell>
          <cell r="AO564">
            <v>14225.711528445392</v>
          </cell>
          <cell r="AP564">
            <v>16900.616661494256</v>
          </cell>
          <cell r="AQ564">
            <v>7095.7797850191109</v>
          </cell>
          <cell r="AR564">
            <v>14225.711528445392</v>
          </cell>
          <cell r="AS564">
            <v>12740.702658319584</v>
          </cell>
          <cell r="AT564">
            <v>16900.616661494256</v>
          </cell>
          <cell r="AU564">
            <v>13479.855376172149</v>
          </cell>
          <cell r="AV564">
            <v>15186.065140100149</v>
          </cell>
          <cell r="AW564">
            <v>14487.850650361084</v>
          </cell>
          <cell r="AX564">
            <v>13963.373072916431</v>
          </cell>
          <cell r="AY564">
            <v>14217.470864454905</v>
          </cell>
          <cell r="AZ564">
            <v>13963.373072916431</v>
          </cell>
          <cell r="BA564">
            <v>16556.963319522005</v>
          </cell>
          <cell r="BB564">
            <v>13963.373072916431</v>
          </cell>
          <cell r="BC564">
            <v>13963.373072916431</v>
          </cell>
          <cell r="BD564">
            <v>13963.373072916431</v>
          </cell>
          <cell r="BE564">
            <v>13963.373072916431</v>
          </cell>
          <cell r="BF564">
            <v>15101.703796777758</v>
          </cell>
          <cell r="BG564">
            <v>13963.373072916431</v>
          </cell>
          <cell r="BH564">
            <v>13963.373072916431</v>
          </cell>
          <cell r="BI564">
            <v>13963.373072916431</v>
          </cell>
          <cell r="BJ564">
            <v>13963.373072916431</v>
          </cell>
          <cell r="BK564">
            <v>13963.373072916431</v>
          </cell>
          <cell r="BL564">
            <v>12478.364202790628</v>
          </cell>
        </row>
        <row r="566">
          <cell r="C566" t="str">
            <v>Proved Adds</v>
          </cell>
        </row>
        <row r="567">
          <cell r="C567" t="str">
            <v>Utica_BOG</v>
          </cell>
          <cell r="E567">
            <v>0</v>
          </cell>
          <cell r="F567">
            <v>0</v>
          </cell>
          <cell r="G567">
            <v>0</v>
          </cell>
          <cell r="H567">
            <v>0</v>
          </cell>
          <cell r="I567">
            <v>0</v>
          </cell>
          <cell r="J567">
            <v>0</v>
          </cell>
          <cell r="K567">
            <v>0</v>
          </cell>
          <cell r="L567">
            <v>0</v>
          </cell>
          <cell r="M567">
            <v>0</v>
          </cell>
          <cell r="N567">
            <v>1270.4889576923701</v>
          </cell>
          <cell r="O567">
            <v>1270.4889576923701</v>
          </cell>
          <cell r="P567">
            <v>0</v>
          </cell>
          <cell r="Q567">
            <v>1270.4889576923701</v>
          </cell>
          <cell r="R567">
            <v>1270.4889576923701</v>
          </cell>
          <cell r="S567">
            <v>1270.4889576923701</v>
          </cell>
          <cell r="T567">
            <v>1270.4889576923701</v>
          </cell>
          <cell r="U567">
            <v>1270.4889576923701</v>
          </cell>
          <cell r="V567">
            <v>1270.4889576923701</v>
          </cell>
          <cell r="W567">
            <v>1270.4889576923701</v>
          </cell>
          <cell r="X567">
            <v>1270.4889576923701</v>
          </cell>
          <cell r="Y567">
            <v>1270.4889576923701</v>
          </cell>
          <cell r="Z567">
            <v>1270.4889576923701</v>
          </cell>
          <cell r="AA567">
            <v>1270.4889576923701</v>
          </cell>
          <cell r="AB567">
            <v>1270.4889576923701</v>
          </cell>
          <cell r="AC567">
            <v>1270.4889576923701</v>
          </cell>
          <cell r="AD567">
            <v>1270.4889576923701</v>
          </cell>
          <cell r="AE567">
            <v>1270.4889576923701</v>
          </cell>
          <cell r="AF567">
            <v>1270.4889576923701</v>
          </cell>
          <cell r="AG567">
            <v>1270.4889576923701</v>
          </cell>
          <cell r="AH567">
            <v>1270.4889576923701</v>
          </cell>
          <cell r="AI567">
            <v>1270.4889576923701</v>
          </cell>
          <cell r="AJ567">
            <v>1270.4889576923701</v>
          </cell>
          <cell r="AK567">
            <v>1270.4889576923701</v>
          </cell>
          <cell r="AL567">
            <v>1270.4889576923701</v>
          </cell>
          <cell r="AM567">
            <v>1270.4889576923701</v>
          </cell>
          <cell r="AN567">
            <v>1270.4889576923701</v>
          </cell>
          <cell r="AO567">
            <v>1270.4889576923701</v>
          </cell>
          <cell r="AP567">
            <v>1270.4889576923701</v>
          </cell>
          <cell r="AQ567">
            <v>1270.4889576923701</v>
          </cell>
          <cell r="AR567">
            <v>1270.4889576923701</v>
          </cell>
          <cell r="AS567">
            <v>1270.4889576923701</v>
          </cell>
          <cell r="AT567">
            <v>1270.4889576923701</v>
          </cell>
          <cell r="AU567">
            <v>1270.4889576923701</v>
          </cell>
          <cell r="AV567">
            <v>1270.4889576923701</v>
          </cell>
          <cell r="AW567">
            <v>1270.4889576923701</v>
          </cell>
          <cell r="AX567">
            <v>1270.4889576923701</v>
          </cell>
          <cell r="AY567">
            <v>2540.9779153847403</v>
          </cell>
          <cell r="AZ567">
            <v>1270.4889576923701</v>
          </cell>
          <cell r="BA567">
            <v>1270.4889576923701</v>
          </cell>
          <cell r="BB567">
            <v>1270.4889576923701</v>
          </cell>
          <cell r="BC567">
            <v>1270.4889576923701</v>
          </cell>
          <cell r="BD567">
            <v>1270.4889576923701</v>
          </cell>
          <cell r="BE567">
            <v>1270.4889576923701</v>
          </cell>
          <cell r="BF567">
            <v>1270.4889576923701</v>
          </cell>
          <cell r="BG567">
            <v>1270.4889576923701</v>
          </cell>
          <cell r="BH567">
            <v>1270.4889576923701</v>
          </cell>
          <cell r="BI567">
            <v>1270.4889576923701</v>
          </cell>
          <cell r="BJ567">
            <v>1270.4889576923701</v>
          </cell>
          <cell r="BK567">
            <v>1270.4889576923701</v>
          </cell>
          <cell r="BL567">
            <v>1270.4889576923701</v>
          </cell>
        </row>
        <row r="568">
          <cell r="C568" t="str">
            <v>Utica_BONCL</v>
          </cell>
          <cell r="E568">
            <v>0</v>
          </cell>
          <cell r="F568">
            <v>0</v>
          </cell>
          <cell r="G568">
            <v>0</v>
          </cell>
          <cell r="H568">
            <v>0</v>
          </cell>
          <cell r="I568">
            <v>0</v>
          </cell>
          <cell r="J568">
            <v>0</v>
          </cell>
          <cell r="K568">
            <v>1278.2833684757591</v>
          </cell>
          <cell r="L568">
            <v>1278.2833684757591</v>
          </cell>
          <cell r="M568">
            <v>0</v>
          </cell>
          <cell r="N568">
            <v>1278.2833684757591</v>
          </cell>
          <cell r="O568">
            <v>1278.2833684757591</v>
          </cell>
          <cell r="P568">
            <v>1278.2833684757591</v>
          </cell>
          <cell r="Q568">
            <v>1278.2833684757591</v>
          </cell>
          <cell r="R568">
            <v>1278.2833684757591</v>
          </cell>
          <cell r="S568">
            <v>1278.2833684757591</v>
          </cell>
          <cell r="T568">
            <v>1278.2833684757591</v>
          </cell>
          <cell r="U568">
            <v>1278.2833684757591</v>
          </cell>
          <cell r="V568">
            <v>1278.2833684757591</v>
          </cell>
          <cell r="W568">
            <v>1278.2833684757591</v>
          </cell>
          <cell r="X568">
            <v>1278.2833684757591</v>
          </cell>
          <cell r="Y568">
            <v>1278.2833684757591</v>
          </cell>
          <cell r="Z568">
            <v>1278.2833684757591</v>
          </cell>
          <cell r="AA568">
            <v>1278.2833684757591</v>
          </cell>
          <cell r="AB568">
            <v>1278.2833684757591</v>
          </cell>
          <cell r="AC568">
            <v>1278.2833684757591</v>
          </cell>
          <cell r="AD568">
            <v>1278.2833684757591</v>
          </cell>
          <cell r="AE568">
            <v>1278.2833684757591</v>
          </cell>
          <cell r="AF568">
            <v>1278.2833684757591</v>
          </cell>
          <cell r="AG568">
            <v>1278.2833684757591</v>
          </cell>
          <cell r="AH568">
            <v>1278.2833684757591</v>
          </cell>
          <cell r="AI568">
            <v>1278.2833684757591</v>
          </cell>
          <cell r="AJ568">
            <v>1278.2833684757591</v>
          </cell>
          <cell r="AK568">
            <v>1278.2833684757591</v>
          </cell>
          <cell r="AL568">
            <v>1278.2833684757591</v>
          </cell>
          <cell r="AM568">
            <v>1278.2833684757591</v>
          </cell>
          <cell r="AN568">
            <v>1278.2833684757591</v>
          </cell>
          <cell r="AO568">
            <v>1278.2833684757591</v>
          </cell>
          <cell r="AP568">
            <v>1278.2833684757591</v>
          </cell>
          <cell r="AQ568">
            <v>1278.2833684757591</v>
          </cell>
          <cell r="AR568">
            <v>1278.2833684757591</v>
          </cell>
          <cell r="AS568">
            <v>1278.2833684757591</v>
          </cell>
          <cell r="AT568">
            <v>1278.2833684757591</v>
          </cell>
          <cell r="AU568">
            <v>1278.2833684757591</v>
          </cell>
          <cell r="AV568">
            <v>2556.5667369515181</v>
          </cell>
          <cell r="AW568">
            <v>1278.2833684757591</v>
          </cell>
          <cell r="AX568">
            <v>1278.2833684757591</v>
          </cell>
          <cell r="AY568">
            <v>1278.2833684757591</v>
          </cell>
          <cell r="AZ568">
            <v>1278.2833684757591</v>
          </cell>
          <cell r="BA568">
            <v>1278.2833684757591</v>
          </cell>
          <cell r="BB568">
            <v>1278.2833684757591</v>
          </cell>
          <cell r="BC568">
            <v>1278.2833684757591</v>
          </cell>
          <cell r="BD568">
            <v>1278.2833684757591</v>
          </cell>
          <cell r="BE568">
            <v>1278.2833684757591</v>
          </cell>
          <cell r="BF568">
            <v>1278.2833684757591</v>
          </cell>
          <cell r="BG568">
            <v>1278.2833684757591</v>
          </cell>
          <cell r="BH568">
            <v>1278.2833684757591</v>
          </cell>
          <cell r="BI568">
            <v>1278.2833684757591</v>
          </cell>
          <cell r="BJ568">
            <v>1278.2833684757591</v>
          </cell>
          <cell r="BK568">
            <v>1278.2833684757591</v>
          </cell>
          <cell r="BL568">
            <v>1278.2833684757591</v>
          </cell>
        </row>
        <row r="569">
          <cell r="C569" t="str">
            <v>Utica_BOR</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1136.4250922180834</v>
          </cell>
          <cell r="AD569">
            <v>1136.4250922180834</v>
          </cell>
          <cell r="AE569">
            <v>1136.4250922180834</v>
          </cell>
          <cell r="AF569">
            <v>1136.4250922180834</v>
          </cell>
          <cell r="AG569">
            <v>1136.4250922180834</v>
          </cell>
          <cell r="AH569">
            <v>1136.4250922180834</v>
          </cell>
          <cell r="AI569">
            <v>1136.4250922180834</v>
          </cell>
          <cell r="AJ569">
            <v>1136.4250922180834</v>
          </cell>
          <cell r="AK569">
            <v>1136.4250922180834</v>
          </cell>
          <cell r="AL569">
            <v>1136.4250922180834</v>
          </cell>
          <cell r="AM569">
            <v>1136.4250922180834</v>
          </cell>
          <cell r="AN569">
            <v>1136.4250922180834</v>
          </cell>
          <cell r="AO569">
            <v>1136.4250922180834</v>
          </cell>
          <cell r="AP569">
            <v>1136.4250922180834</v>
          </cell>
          <cell r="AQ569">
            <v>1136.4250922180834</v>
          </cell>
          <cell r="AR569">
            <v>1136.4250922180834</v>
          </cell>
          <cell r="AS569">
            <v>1136.4250922180834</v>
          </cell>
          <cell r="AT569">
            <v>1136.4250922180834</v>
          </cell>
          <cell r="AU569">
            <v>2272.8501844361667</v>
          </cell>
          <cell r="AV569">
            <v>2272.8501844361667</v>
          </cell>
          <cell r="AW569">
            <v>2272.8501844361667</v>
          </cell>
          <cell r="AX569">
            <v>2272.8501844361667</v>
          </cell>
          <cell r="AY569">
            <v>2272.8501844361667</v>
          </cell>
          <cell r="AZ569">
            <v>2272.8501844361667</v>
          </cell>
          <cell r="BA569">
            <v>2272.8501844361667</v>
          </cell>
          <cell r="BB569">
            <v>2272.8501844361667</v>
          </cell>
          <cell r="BC569">
            <v>2272.8501844361667</v>
          </cell>
          <cell r="BD569">
            <v>2272.8501844361667</v>
          </cell>
          <cell r="BE569">
            <v>2272.8501844361667</v>
          </cell>
          <cell r="BF569">
            <v>2272.8501844361667</v>
          </cell>
          <cell r="BG569">
            <v>2272.8501844361667</v>
          </cell>
          <cell r="BH569">
            <v>2272.8501844361667</v>
          </cell>
          <cell r="BI569">
            <v>2272.8501844361667</v>
          </cell>
          <cell r="BJ569">
            <v>2272.8501844361667</v>
          </cell>
          <cell r="BK569">
            <v>2272.8501844361667</v>
          </cell>
          <cell r="BL569">
            <v>2272.8501844361667</v>
          </cell>
        </row>
        <row r="570">
          <cell r="C570" t="str">
            <v>Utica_BOR</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1136.4250922180834</v>
          </cell>
          <cell r="AD570">
            <v>1136.4250922180834</v>
          </cell>
          <cell r="AE570">
            <v>1136.4250922180834</v>
          </cell>
          <cell r="AF570">
            <v>1136.4250922180834</v>
          </cell>
          <cell r="AG570">
            <v>1136.4250922180834</v>
          </cell>
          <cell r="AH570">
            <v>1136.4250922180834</v>
          </cell>
          <cell r="AI570">
            <v>1136.4250922180834</v>
          </cell>
          <cell r="AJ570">
            <v>1136.4250922180834</v>
          </cell>
          <cell r="AK570">
            <v>1136.4250922180834</v>
          </cell>
          <cell r="AL570">
            <v>1136.4250922180834</v>
          </cell>
          <cell r="AM570">
            <v>1136.4250922180834</v>
          </cell>
          <cell r="AN570">
            <v>1136.4250922180834</v>
          </cell>
          <cell r="AO570">
            <v>1136.4250922180834</v>
          </cell>
          <cell r="AP570">
            <v>1136.4250922180834</v>
          </cell>
          <cell r="AQ570">
            <v>1136.4250922180834</v>
          </cell>
          <cell r="AR570">
            <v>1136.4250922180834</v>
          </cell>
          <cell r="AS570">
            <v>1136.4250922180834</v>
          </cell>
          <cell r="AT570">
            <v>1136.4250922180834</v>
          </cell>
          <cell r="AU570">
            <v>2272.8501844361667</v>
          </cell>
          <cell r="AV570">
            <v>2272.8501844361667</v>
          </cell>
          <cell r="AW570">
            <v>2272.8501844361667</v>
          </cell>
          <cell r="AX570">
            <v>2272.8501844361667</v>
          </cell>
          <cell r="AY570">
            <v>2272.8501844361667</v>
          </cell>
          <cell r="AZ570">
            <v>2272.8501844361667</v>
          </cell>
          <cell r="BA570">
            <v>2272.8501844361667</v>
          </cell>
          <cell r="BB570">
            <v>2272.8501844361667</v>
          </cell>
          <cell r="BC570">
            <v>2272.8501844361667</v>
          </cell>
          <cell r="BD570">
            <v>2272.8501844361667</v>
          </cell>
          <cell r="BE570">
            <v>2272.8501844361667</v>
          </cell>
          <cell r="BF570">
            <v>2272.8501844361667</v>
          </cell>
          <cell r="BG570">
            <v>2272.8501844361667</v>
          </cell>
          <cell r="BH570">
            <v>2272.8501844361667</v>
          </cell>
          <cell r="BI570">
            <v>2272.8501844361667</v>
          </cell>
          <cell r="BJ570">
            <v>2272.8501844361667</v>
          </cell>
          <cell r="BK570">
            <v>2272.8501844361667</v>
          </cell>
          <cell r="BL570">
            <v>2272.8501844361667</v>
          </cell>
        </row>
        <row r="571">
          <cell r="C571" t="str">
            <v>Utica_TG</v>
          </cell>
          <cell r="E571">
            <v>0</v>
          </cell>
          <cell r="F571">
            <v>0</v>
          </cell>
          <cell r="G571">
            <v>0</v>
          </cell>
          <cell r="H571">
            <v>0</v>
          </cell>
          <cell r="I571">
            <v>0</v>
          </cell>
          <cell r="J571">
            <v>0</v>
          </cell>
          <cell r="K571">
            <v>0</v>
          </cell>
          <cell r="L571">
            <v>0</v>
          </cell>
          <cell r="M571">
            <v>0</v>
          </cell>
          <cell r="N571">
            <v>0</v>
          </cell>
          <cell r="O571">
            <v>0</v>
          </cell>
          <cell r="P571">
            <v>3172.4657387122397</v>
          </cell>
          <cell r="Q571">
            <v>0</v>
          </cell>
          <cell r="R571">
            <v>0</v>
          </cell>
          <cell r="S571">
            <v>0</v>
          </cell>
          <cell r="T571">
            <v>3172.4657387122397</v>
          </cell>
          <cell r="U571">
            <v>3172.4657387122397</v>
          </cell>
          <cell r="V571">
            <v>3172.4657387122397</v>
          </cell>
          <cell r="W571">
            <v>3172.4657387122397</v>
          </cell>
          <cell r="X571">
            <v>3172.4657387122397</v>
          </cell>
          <cell r="Y571">
            <v>3172.4657387122397</v>
          </cell>
          <cell r="Z571">
            <v>3172.4657387122397</v>
          </cell>
          <cell r="AA571">
            <v>3172.4657387122397</v>
          </cell>
          <cell r="AB571">
            <v>3172.4657387122397</v>
          </cell>
          <cell r="AC571">
            <v>3172.4657387122397</v>
          </cell>
          <cell r="AD571">
            <v>3172.4657387122397</v>
          </cell>
          <cell r="AE571">
            <v>3172.4657387122397</v>
          </cell>
          <cell r="AF571">
            <v>3172.4657387122397</v>
          </cell>
          <cell r="AG571">
            <v>3172.4657387122397</v>
          </cell>
          <cell r="AH571">
            <v>3172.4657387122397</v>
          </cell>
          <cell r="AI571">
            <v>3172.4657387122397</v>
          </cell>
          <cell r="AJ571">
            <v>3172.4657387122397</v>
          </cell>
          <cell r="AK571">
            <v>3172.4657387122397</v>
          </cell>
          <cell r="AL571">
            <v>3172.4657387122397</v>
          </cell>
          <cell r="AM571">
            <v>3172.4657387122397</v>
          </cell>
          <cell r="AN571">
            <v>3172.4657387122397</v>
          </cell>
          <cell r="AO571">
            <v>6344.9314774244795</v>
          </cell>
          <cell r="AP571">
            <v>6344.9314774244795</v>
          </cell>
          <cell r="AQ571">
            <v>6344.9314774244795</v>
          </cell>
          <cell r="AR571">
            <v>6344.9314774244795</v>
          </cell>
          <cell r="AS571">
            <v>6344.9314774244795</v>
          </cell>
          <cell r="AT571">
            <v>6344.9314774244795</v>
          </cell>
          <cell r="AU571">
            <v>6344.9314774244795</v>
          </cell>
          <cell r="AV571">
            <v>6344.9314774244795</v>
          </cell>
          <cell r="AW571">
            <v>6344.9314774244795</v>
          </cell>
          <cell r="AX571">
            <v>6344.9314774244795</v>
          </cell>
          <cell r="AY571">
            <v>6344.9314774244795</v>
          </cell>
          <cell r="AZ571">
            <v>6344.9314774244795</v>
          </cell>
          <cell r="BA571">
            <v>12689.862954848959</v>
          </cell>
          <cell r="BB571">
            <v>6344.9314774244795</v>
          </cell>
          <cell r="BC571">
            <v>6344.9314774244795</v>
          </cell>
          <cell r="BD571">
            <v>6344.9314774244795</v>
          </cell>
          <cell r="BE571">
            <v>6344.9314774244795</v>
          </cell>
          <cell r="BF571">
            <v>6344.9314774244795</v>
          </cell>
          <cell r="BG571">
            <v>6344.9314774244795</v>
          </cell>
          <cell r="BH571">
            <v>6344.9314774244795</v>
          </cell>
          <cell r="BI571">
            <v>6344.9314774244795</v>
          </cell>
          <cell r="BJ571">
            <v>6344.9314774244795</v>
          </cell>
          <cell r="BK571">
            <v>6344.9314774244795</v>
          </cell>
          <cell r="BL571">
            <v>6344.9314774244795</v>
          </cell>
        </row>
        <row r="572">
          <cell r="C572" t="str">
            <v>Woodbine_EN</v>
          </cell>
          <cell r="E572">
            <v>0</v>
          </cell>
          <cell r="F572">
            <v>0</v>
          </cell>
          <cell r="G572">
            <v>0</v>
          </cell>
          <cell r="H572">
            <v>0</v>
          </cell>
          <cell r="I572">
            <v>1422.9134048266596</v>
          </cell>
          <cell r="J572">
            <v>1422.9134048266596</v>
          </cell>
          <cell r="K572">
            <v>1422.9134048266596</v>
          </cell>
          <cell r="L572">
            <v>1422.9134048266596</v>
          </cell>
          <cell r="M572">
            <v>2845.8268096533193</v>
          </cell>
          <cell r="N572">
            <v>2845.8268096533193</v>
          </cell>
          <cell r="O572">
            <v>2845.8268096533193</v>
          </cell>
          <cell r="P572">
            <v>2845.8268096533193</v>
          </cell>
          <cell r="Q572">
            <v>2845.8268096533193</v>
          </cell>
          <cell r="R572">
            <v>2845.8268096533193</v>
          </cell>
          <cell r="S572">
            <v>2845.8268096533193</v>
          </cell>
          <cell r="T572">
            <v>2845.8268096533193</v>
          </cell>
          <cell r="U572">
            <v>2845.8268096533193</v>
          </cell>
          <cell r="V572">
            <v>1422.9134048266596</v>
          </cell>
          <cell r="W572">
            <v>1422.9134048266596</v>
          </cell>
          <cell r="X572">
            <v>1422.9134048266596</v>
          </cell>
          <cell r="Y572">
            <v>1422.9134048266596</v>
          </cell>
          <cell r="Z572">
            <v>1422.9134048266596</v>
          </cell>
          <cell r="AA572">
            <v>1422.9134048266596</v>
          </cell>
          <cell r="AB572">
            <v>1422.9134048266596</v>
          </cell>
          <cell r="AC572">
            <v>1422.9134048266596</v>
          </cell>
          <cell r="AD572">
            <v>1422.9134048266596</v>
          </cell>
          <cell r="AE572">
            <v>1422.9134048266596</v>
          </cell>
          <cell r="AF572">
            <v>1422.9134048266596</v>
          </cell>
          <cell r="AG572">
            <v>1422.9134048266596</v>
          </cell>
          <cell r="AH572">
            <v>1422.9134048266596</v>
          </cell>
          <cell r="AI572">
            <v>4268.7402144799808</v>
          </cell>
          <cell r="AJ572">
            <v>4268.7402144799808</v>
          </cell>
          <cell r="AK572">
            <v>4268.7402144799808</v>
          </cell>
          <cell r="AL572">
            <v>4268.7402144799808</v>
          </cell>
          <cell r="AM572">
            <v>4268.7402144799808</v>
          </cell>
          <cell r="AN572">
            <v>4268.7402144799808</v>
          </cell>
          <cell r="AO572">
            <v>2845.8268096533193</v>
          </cell>
          <cell r="AP572">
            <v>5691.6536193066386</v>
          </cell>
          <cell r="AQ572">
            <v>0</v>
          </cell>
          <cell r="AR572">
            <v>2845.8268096533193</v>
          </cell>
          <cell r="AS572">
            <v>2845.8268096533193</v>
          </cell>
          <cell r="AT572">
            <v>5691.6536193066386</v>
          </cell>
          <cell r="AU572">
            <v>2845.8268096533193</v>
          </cell>
          <cell r="AV572">
            <v>2845.8268096533193</v>
          </cell>
          <cell r="AW572">
            <v>2845.8268096533193</v>
          </cell>
          <cell r="AX572">
            <v>2845.8268096533193</v>
          </cell>
          <cell r="AY572">
            <v>2845.8268096533193</v>
          </cell>
          <cell r="AZ572">
            <v>2845.8268096533193</v>
          </cell>
          <cell r="BA572">
            <v>2845.8268096533193</v>
          </cell>
          <cell r="BB572">
            <v>2845.8268096533193</v>
          </cell>
          <cell r="BC572">
            <v>2845.8268096533193</v>
          </cell>
          <cell r="BD572">
            <v>2845.8268096533193</v>
          </cell>
          <cell r="BE572">
            <v>2845.8268096533193</v>
          </cell>
          <cell r="BF572">
            <v>2845.8268096533193</v>
          </cell>
          <cell r="BG572">
            <v>2845.8268096533193</v>
          </cell>
          <cell r="BH572">
            <v>2845.8268096533193</v>
          </cell>
          <cell r="BI572">
            <v>2845.8268096533193</v>
          </cell>
          <cell r="BJ572">
            <v>2845.8268096533193</v>
          </cell>
          <cell r="BK572">
            <v>2845.8268096533193</v>
          </cell>
          <cell r="BL572">
            <v>2845.8268096533193</v>
          </cell>
        </row>
        <row r="573">
          <cell r="C573" t="str">
            <v>Woodbine_AMI</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1422.9134048266596</v>
          </cell>
          <cell r="X573">
            <v>1422.9134048266596</v>
          </cell>
          <cell r="Y573">
            <v>1422.9134048266596</v>
          </cell>
          <cell r="Z573">
            <v>1422.9134048266596</v>
          </cell>
          <cell r="AA573">
            <v>1422.9134048266596</v>
          </cell>
          <cell r="AB573">
            <v>1422.9134048266596</v>
          </cell>
          <cell r="AC573">
            <v>2845.8268096533193</v>
          </cell>
          <cell r="AD573">
            <v>2845.8268096533193</v>
          </cell>
          <cell r="AE573">
            <v>2845.8268096533193</v>
          </cell>
          <cell r="AF573">
            <v>2845.8268096533193</v>
          </cell>
          <cell r="AG573">
            <v>2845.8268096533193</v>
          </cell>
          <cell r="AH573">
            <v>2845.8268096533193</v>
          </cell>
          <cell r="AI573">
            <v>1422.9134048266596</v>
          </cell>
          <cell r="AJ573">
            <v>1422.9134048266596</v>
          </cell>
          <cell r="AK573">
            <v>1422.9134048266596</v>
          </cell>
          <cell r="AL573">
            <v>1422.9134048266596</v>
          </cell>
          <cell r="AM573">
            <v>1422.9134048266596</v>
          </cell>
          <cell r="AN573">
            <v>1422.9134048266596</v>
          </cell>
          <cell r="AO573">
            <v>4268.7402144799808</v>
          </cell>
          <cell r="AP573">
            <v>4268.7402144799808</v>
          </cell>
          <cell r="AQ573">
            <v>4268.7402144799808</v>
          </cell>
          <cell r="AR573">
            <v>4268.7402144799808</v>
          </cell>
          <cell r="AS573">
            <v>4268.7402144799808</v>
          </cell>
          <cell r="AT573">
            <v>4268.7402144799808</v>
          </cell>
          <cell r="AU573">
            <v>5691.6536193066386</v>
          </cell>
          <cell r="AV573">
            <v>5691.6536193066386</v>
          </cell>
          <cell r="AW573">
            <v>5691.6536193066386</v>
          </cell>
          <cell r="AX573">
            <v>5691.6536193066386</v>
          </cell>
          <cell r="AY573">
            <v>5691.6536193066386</v>
          </cell>
          <cell r="AZ573">
            <v>5691.6536193066386</v>
          </cell>
          <cell r="BA573">
            <v>5691.6536193066386</v>
          </cell>
          <cell r="BB573">
            <v>5691.6536193066386</v>
          </cell>
          <cell r="BC573">
            <v>5691.6536193066386</v>
          </cell>
          <cell r="BD573">
            <v>5691.6536193066386</v>
          </cell>
          <cell r="BE573">
            <v>5691.6536193066386</v>
          </cell>
          <cell r="BF573">
            <v>11383.307238613277</v>
          </cell>
          <cell r="BG573">
            <v>5691.6536193066386</v>
          </cell>
          <cell r="BH573">
            <v>5691.6536193066386</v>
          </cell>
          <cell r="BI573">
            <v>5691.6536193066386</v>
          </cell>
          <cell r="BJ573">
            <v>5691.6536193066386</v>
          </cell>
          <cell r="BK573">
            <v>5691.6536193066386</v>
          </cell>
          <cell r="BL573">
            <v>5691.6536193066386</v>
          </cell>
        </row>
        <row r="574">
          <cell r="C574" t="str">
            <v>Wilcox</v>
          </cell>
          <cell r="E574">
            <v>0</v>
          </cell>
          <cell r="F574">
            <v>0</v>
          </cell>
          <cell r="G574">
            <v>0</v>
          </cell>
          <cell r="H574">
            <v>0</v>
          </cell>
          <cell r="I574">
            <v>0</v>
          </cell>
          <cell r="J574">
            <v>0</v>
          </cell>
          <cell r="K574">
            <v>0</v>
          </cell>
          <cell r="L574">
            <v>1679.9921236482242</v>
          </cell>
          <cell r="M574">
            <v>1679.9921236482242</v>
          </cell>
          <cell r="N574">
            <v>1679.9921236482242</v>
          </cell>
          <cell r="O574">
            <v>1679.9921236482242</v>
          </cell>
          <cell r="P574">
            <v>1679.9921236482242</v>
          </cell>
          <cell r="Q574">
            <v>1679.9921236482242</v>
          </cell>
          <cell r="R574">
            <v>1679.9921236482242</v>
          </cell>
          <cell r="S574">
            <v>1679.9921236482242</v>
          </cell>
          <cell r="T574">
            <v>1679.9921236482242</v>
          </cell>
          <cell r="U574">
            <v>1679.9921236482242</v>
          </cell>
          <cell r="V574">
            <v>1679.9921236482242</v>
          </cell>
          <cell r="W574">
            <v>1679.9921236482242</v>
          </cell>
          <cell r="X574">
            <v>1679.9921236482242</v>
          </cell>
          <cell r="Y574">
            <v>1679.9921236482242</v>
          </cell>
          <cell r="Z574">
            <v>1679.9921236482242</v>
          </cell>
          <cell r="AA574">
            <v>1679.9921236482242</v>
          </cell>
          <cell r="AB574">
            <v>1679.9921236482242</v>
          </cell>
          <cell r="AC574">
            <v>3359.9842472964483</v>
          </cell>
          <cell r="AD574">
            <v>3359.9842472964483</v>
          </cell>
          <cell r="AE574">
            <v>3359.9842472964483</v>
          </cell>
          <cell r="AF574">
            <v>3359.9842472964483</v>
          </cell>
          <cell r="AG574">
            <v>3359.9842472964483</v>
          </cell>
          <cell r="AH574">
            <v>3359.9842472964483</v>
          </cell>
          <cell r="AI574">
            <v>3359.9842472964483</v>
          </cell>
          <cell r="AJ574">
            <v>3359.9842472964483</v>
          </cell>
          <cell r="AK574">
            <v>3359.9842472964483</v>
          </cell>
          <cell r="AL574">
            <v>3359.9842472964483</v>
          </cell>
          <cell r="AM574">
            <v>3359.9842472964483</v>
          </cell>
          <cell r="AN574">
            <v>3359.9842472964483</v>
          </cell>
          <cell r="AO574">
            <v>5039.9763709446725</v>
          </cell>
          <cell r="AP574">
            <v>5039.9763709446725</v>
          </cell>
          <cell r="AQ574">
            <v>5039.9763709446725</v>
          </cell>
          <cell r="AR574">
            <v>5039.9763709446725</v>
          </cell>
          <cell r="AS574">
            <v>5039.9763709446725</v>
          </cell>
          <cell r="AT574">
            <v>5039.9763709446725</v>
          </cell>
          <cell r="AU574">
            <v>5039.9763709446725</v>
          </cell>
          <cell r="AV574">
            <v>5039.9763709446725</v>
          </cell>
          <cell r="AW574">
            <v>10079.952741889345</v>
          </cell>
          <cell r="AX574">
            <v>5039.9763709446725</v>
          </cell>
          <cell r="AY574">
            <v>5039.9763709446725</v>
          </cell>
          <cell r="AZ574">
            <v>5039.9763709446725</v>
          </cell>
          <cell r="BA574">
            <v>5039.9763709446725</v>
          </cell>
          <cell r="BB574">
            <v>5039.9763709446725</v>
          </cell>
          <cell r="BC574">
            <v>5039.9763709446725</v>
          </cell>
          <cell r="BD574">
            <v>5039.9763709446725</v>
          </cell>
          <cell r="BE574">
            <v>5039.9763709446725</v>
          </cell>
          <cell r="BF574">
            <v>5039.9763709446725</v>
          </cell>
          <cell r="BG574">
            <v>5039.9763709446725</v>
          </cell>
          <cell r="BH574">
            <v>5039.9763709446725</v>
          </cell>
          <cell r="BI574">
            <v>5039.9763709446725</v>
          </cell>
          <cell r="BJ574">
            <v>5039.9763709446725</v>
          </cell>
          <cell r="BK574">
            <v>5039.9763709446725</v>
          </cell>
          <cell r="BL574">
            <v>5039.9763709446725</v>
          </cell>
        </row>
        <row r="575">
          <cell r="C575" t="str">
            <v>Mississippian</v>
          </cell>
          <cell r="E575">
            <v>0</v>
          </cell>
          <cell r="F575">
            <v>0</v>
          </cell>
          <cell r="G575">
            <v>0</v>
          </cell>
          <cell r="H575">
            <v>751.1899968819173</v>
          </cell>
          <cell r="I575">
            <v>751.1899968819173</v>
          </cell>
          <cell r="J575">
            <v>751.1899968819173</v>
          </cell>
          <cell r="K575">
            <v>751.1899968819173</v>
          </cell>
          <cell r="L575">
            <v>751.1899968819173</v>
          </cell>
          <cell r="M575">
            <v>751.1899968819173</v>
          </cell>
          <cell r="N575">
            <v>751.1899968819173</v>
          </cell>
          <cell r="O575">
            <v>751.1899968819173</v>
          </cell>
          <cell r="P575">
            <v>751.1899968819173</v>
          </cell>
          <cell r="Q575">
            <v>1502.3799937638346</v>
          </cell>
          <cell r="R575">
            <v>1502.3799937638346</v>
          </cell>
          <cell r="S575">
            <v>1502.3799937638346</v>
          </cell>
          <cell r="T575">
            <v>1502.3799937638346</v>
          </cell>
          <cell r="U575">
            <v>1502.3799937638346</v>
          </cell>
          <cell r="V575">
            <v>1502.3799937638346</v>
          </cell>
          <cell r="W575">
            <v>1502.3799937638346</v>
          </cell>
          <cell r="X575">
            <v>1502.3799937638346</v>
          </cell>
          <cell r="Y575">
            <v>1502.3799937638346</v>
          </cell>
          <cell r="Z575">
            <v>1502.3799937638346</v>
          </cell>
          <cell r="AA575">
            <v>1502.3799937638346</v>
          </cell>
          <cell r="AB575">
            <v>1502.3799937638346</v>
          </cell>
          <cell r="AC575">
            <v>2253.5699906457521</v>
          </cell>
          <cell r="AD575">
            <v>2253.5699906457521</v>
          </cell>
          <cell r="AE575">
            <v>2253.5699906457521</v>
          </cell>
          <cell r="AF575">
            <v>2253.5699906457521</v>
          </cell>
          <cell r="AG575">
            <v>2253.5699906457521</v>
          </cell>
          <cell r="AH575">
            <v>2253.5699906457521</v>
          </cell>
          <cell r="AI575">
            <v>2253.5699906457521</v>
          </cell>
          <cell r="AJ575">
            <v>2253.5699906457521</v>
          </cell>
          <cell r="AK575">
            <v>2253.5699906457521</v>
          </cell>
          <cell r="AL575">
            <v>2253.5699906457521</v>
          </cell>
          <cell r="AM575">
            <v>2253.5699906457521</v>
          </cell>
          <cell r="AN575">
            <v>2253.5699906457521</v>
          </cell>
          <cell r="AO575">
            <v>2253.5699906457521</v>
          </cell>
          <cell r="AP575">
            <v>4507.1399812915042</v>
          </cell>
          <cell r="AQ575">
            <v>0</v>
          </cell>
          <cell r="AR575">
            <v>2253.5699906457521</v>
          </cell>
          <cell r="AS575">
            <v>2253.5699906457521</v>
          </cell>
          <cell r="AT575">
            <v>4507.1399812915042</v>
          </cell>
          <cell r="AU575">
            <v>2253.5699906457521</v>
          </cell>
          <cell r="AV575">
            <v>2253.5699906457521</v>
          </cell>
          <cell r="AW575">
            <v>2253.5699906457521</v>
          </cell>
          <cell r="AX575">
            <v>2253.5699906457521</v>
          </cell>
          <cell r="AY575">
            <v>2253.5699906457521</v>
          </cell>
          <cell r="AZ575">
            <v>2253.5699906457521</v>
          </cell>
          <cell r="BA575">
            <v>2253.5699906457521</v>
          </cell>
          <cell r="BB575">
            <v>2253.5699906457521</v>
          </cell>
          <cell r="BC575">
            <v>2253.5699906457521</v>
          </cell>
          <cell r="BD575">
            <v>2253.5699906457521</v>
          </cell>
          <cell r="BE575">
            <v>2253.5699906457521</v>
          </cell>
          <cell r="BF575">
            <v>2253.5699906457521</v>
          </cell>
          <cell r="BG575">
            <v>2253.5699906457521</v>
          </cell>
          <cell r="BH575">
            <v>2253.5699906457521</v>
          </cell>
          <cell r="BI575">
            <v>2253.5699906457521</v>
          </cell>
          <cell r="BJ575">
            <v>2253.5699906457521</v>
          </cell>
          <cell r="BK575">
            <v>2253.5699906457521</v>
          </cell>
          <cell r="BL575">
            <v>2253.5699906457521</v>
          </cell>
        </row>
        <row r="576">
          <cell r="C576" t="str">
            <v>LRSP1</v>
          </cell>
          <cell r="E576">
            <v>0</v>
          </cell>
          <cell r="F576">
            <v>0</v>
          </cell>
          <cell r="G576">
            <v>0</v>
          </cell>
          <cell r="H576">
            <v>0</v>
          </cell>
          <cell r="I576">
            <v>4650.337144038208</v>
          </cell>
          <cell r="J576">
            <v>4650.337144038208</v>
          </cell>
          <cell r="K576">
            <v>0</v>
          </cell>
          <cell r="L576">
            <v>0</v>
          </cell>
          <cell r="M576">
            <v>0</v>
          </cell>
          <cell r="N576">
            <v>4650.337144038208</v>
          </cell>
          <cell r="O576">
            <v>4650.337144038208</v>
          </cell>
          <cell r="P576">
            <v>4650.337144038208</v>
          </cell>
          <cell r="Q576">
            <v>4650.337144038208</v>
          </cell>
          <cell r="R576">
            <v>4650.337144038208</v>
          </cell>
          <cell r="S576">
            <v>4650.337144038208</v>
          </cell>
          <cell r="T576">
            <v>4650.337144038208</v>
          </cell>
          <cell r="U576">
            <v>4650.337144038208</v>
          </cell>
          <cell r="V576">
            <v>4650.337144038208</v>
          </cell>
          <cell r="W576">
            <v>4650.337144038208</v>
          </cell>
          <cell r="X576">
            <v>4650.337144038208</v>
          </cell>
          <cell r="Y576">
            <v>9300.6742880764159</v>
          </cell>
          <cell r="Z576">
            <v>9300.6742880764159</v>
          </cell>
          <cell r="AA576">
            <v>9300.6742880764159</v>
          </cell>
          <cell r="AB576">
            <v>9300.6742880764159</v>
          </cell>
          <cell r="AC576">
            <v>9300.6742880764159</v>
          </cell>
          <cell r="AD576">
            <v>9300.6742880764159</v>
          </cell>
          <cell r="AE576">
            <v>9300.6742880764159</v>
          </cell>
          <cell r="AF576">
            <v>9300.6742880764159</v>
          </cell>
          <cell r="AG576">
            <v>9300.6742880764159</v>
          </cell>
          <cell r="AH576">
            <v>9300.6742880764159</v>
          </cell>
          <cell r="AI576">
            <v>9300.6742880764159</v>
          </cell>
          <cell r="AJ576">
            <v>9300.6742880764159</v>
          </cell>
          <cell r="AK576">
            <v>9300.6742880764159</v>
          </cell>
          <cell r="AL576">
            <v>9300.6742880764159</v>
          </cell>
          <cell r="AM576">
            <v>9300.6742880764159</v>
          </cell>
          <cell r="AN576">
            <v>9300.6742880764159</v>
          </cell>
          <cell r="AO576">
            <v>9300.6742880764159</v>
          </cell>
          <cell r="AP576">
            <v>18601.348576152832</v>
          </cell>
          <cell r="AQ576">
            <v>0</v>
          </cell>
          <cell r="AR576">
            <v>9300.6742880764159</v>
          </cell>
          <cell r="AS576">
            <v>9300.6742880764159</v>
          </cell>
          <cell r="AT576">
            <v>18601.348576152832</v>
          </cell>
          <cell r="AU576">
            <v>9300.6742880764159</v>
          </cell>
          <cell r="AV576">
            <v>9300.6742880764159</v>
          </cell>
          <cell r="AW576">
            <v>9300.6742880764159</v>
          </cell>
          <cell r="AX576">
            <v>9300.6742880764159</v>
          </cell>
          <cell r="AY576">
            <v>9300.6742880764159</v>
          </cell>
          <cell r="AZ576">
            <v>9300.6742880764159</v>
          </cell>
          <cell r="BA576">
            <v>9300.6742880764159</v>
          </cell>
          <cell r="BB576">
            <v>9300.6742880764159</v>
          </cell>
          <cell r="BC576">
            <v>9300.6742880764159</v>
          </cell>
          <cell r="BD576">
            <v>9300.6742880764159</v>
          </cell>
          <cell r="BE576">
            <v>9300.6742880764159</v>
          </cell>
          <cell r="BF576">
            <v>9300.6742880764159</v>
          </cell>
          <cell r="BG576">
            <v>9300.6742880764159</v>
          </cell>
          <cell r="BH576">
            <v>9300.6742880764159</v>
          </cell>
          <cell r="BI576">
            <v>9300.6742880764159</v>
          </cell>
          <cell r="BJ576">
            <v>9300.6742880764159</v>
          </cell>
          <cell r="BK576">
            <v>9300.6742880764159</v>
          </cell>
          <cell r="BL576">
            <v>9300.6742880764159</v>
          </cell>
        </row>
        <row r="577">
          <cell r="C577" t="str">
            <v>LRSP2</v>
          </cell>
          <cell r="E577">
            <v>0</v>
          </cell>
          <cell r="F577">
            <v>0</v>
          </cell>
          <cell r="G577">
            <v>0</v>
          </cell>
          <cell r="H577">
            <v>2133.1663091659548</v>
          </cell>
          <cell r="I577">
            <v>2133.1663091659548</v>
          </cell>
          <cell r="J577">
            <v>0</v>
          </cell>
          <cell r="K577">
            <v>0</v>
          </cell>
          <cell r="L577">
            <v>0</v>
          </cell>
          <cell r="M577">
            <v>0</v>
          </cell>
          <cell r="N577">
            <v>0</v>
          </cell>
          <cell r="O577">
            <v>2133.1663091659548</v>
          </cell>
          <cell r="P577">
            <v>2133.1663091659548</v>
          </cell>
          <cell r="Q577">
            <v>2133.1663091659548</v>
          </cell>
          <cell r="R577">
            <v>2133.1663091659548</v>
          </cell>
          <cell r="S577">
            <v>2133.1663091659548</v>
          </cell>
          <cell r="T577">
            <v>2133.1663091659548</v>
          </cell>
          <cell r="U577">
            <v>2133.1663091659548</v>
          </cell>
          <cell r="V577">
            <v>2133.1663091659548</v>
          </cell>
          <cell r="W577">
            <v>2133.1663091659548</v>
          </cell>
          <cell r="X577">
            <v>2133.1663091659548</v>
          </cell>
          <cell r="Y577">
            <v>2133.1663091659548</v>
          </cell>
          <cell r="Z577">
            <v>2133.1663091659548</v>
          </cell>
          <cell r="AA577">
            <v>2133.1663091659548</v>
          </cell>
          <cell r="AB577">
            <v>2133.1663091659548</v>
          </cell>
          <cell r="AC577">
            <v>4266.3326183319095</v>
          </cell>
          <cell r="AD577">
            <v>4266.3326183319095</v>
          </cell>
          <cell r="AE577">
            <v>4266.3326183319095</v>
          </cell>
          <cell r="AF577">
            <v>4266.3326183319095</v>
          </cell>
          <cell r="AG577">
            <v>4266.3326183319095</v>
          </cell>
          <cell r="AH577">
            <v>4266.3326183319095</v>
          </cell>
          <cell r="AI577">
            <v>4266.3326183319095</v>
          </cell>
          <cell r="AJ577">
            <v>4266.3326183319095</v>
          </cell>
          <cell r="AK577">
            <v>4266.3326183319095</v>
          </cell>
          <cell r="AL577">
            <v>4266.3326183319095</v>
          </cell>
          <cell r="AM577">
            <v>4266.3326183319095</v>
          </cell>
          <cell r="AN577">
            <v>4266.3326183319095</v>
          </cell>
          <cell r="AO577">
            <v>6399.4989274978643</v>
          </cell>
          <cell r="AP577">
            <v>12798.997854995729</v>
          </cell>
          <cell r="AQ577">
            <v>0</v>
          </cell>
          <cell r="AR577">
            <v>6399.4989274978643</v>
          </cell>
          <cell r="AS577">
            <v>6399.4989274978643</v>
          </cell>
          <cell r="AT577">
            <v>12798.997854995729</v>
          </cell>
          <cell r="AU577">
            <v>6399.4989274978643</v>
          </cell>
          <cell r="AV577">
            <v>6399.4989274978643</v>
          </cell>
          <cell r="AW577">
            <v>6399.4989274978643</v>
          </cell>
          <cell r="AX577">
            <v>6399.4989274978643</v>
          </cell>
          <cell r="AY577">
            <v>6399.4989274978643</v>
          </cell>
          <cell r="AZ577">
            <v>6399.4989274978643</v>
          </cell>
          <cell r="BA577">
            <v>6399.4989274978643</v>
          </cell>
          <cell r="BB577">
            <v>6399.4989274978643</v>
          </cell>
          <cell r="BC577">
            <v>6399.4989274978643</v>
          </cell>
          <cell r="BD577">
            <v>6399.4989274978643</v>
          </cell>
          <cell r="BE577">
            <v>6399.4989274978643</v>
          </cell>
          <cell r="BF577">
            <v>6399.4989274978643</v>
          </cell>
          <cell r="BG577">
            <v>6399.4989274978643</v>
          </cell>
          <cell r="BH577">
            <v>6399.4989274978643</v>
          </cell>
          <cell r="BI577">
            <v>6399.4989274978643</v>
          </cell>
          <cell r="BJ577">
            <v>6399.4989274978643</v>
          </cell>
          <cell r="BK577">
            <v>6399.4989274978643</v>
          </cell>
          <cell r="BL577">
            <v>6399.4989274978643</v>
          </cell>
        </row>
        <row r="578">
          <cell r="C578" t="str">
            <v>LRSP3</v>
          </cell>
          <cell r="E578">
            <v>0</v>
          </cell>
          <cell r="F578">
            <v>0</v>
          </cell>
          <cell r="G578">
            <v>0</v>
          </cell>
          <cell r="H578">
            <v>0</v>
          </cell>
          <cell r="I578">
            <v>0</v>
          </cell>
          <cell r="J578">
            <v>2417.5884837214153</v>
          </cell>
          <cell r="K578">
            <v>2417.5884837214153</v>
          </cell>
          <cell r="L578">
            <v>0</v>
          </cell>
          <cell r="M578">
            <v>0</v>
          </cell>
          <cell r="N578">
            <v>0</v>
          </cell>
          <cell r="O578">
            <v>2417.5884837214153</v>
          </cell>
          <cell r="P578">
            <v>2417.5884837214153</v>
          </cell>
          <cell r="Q578">
            <v>2417.5884837214153</v>
          </cell>
          <cell r="R578">
            <v>2417.5884837214153</v>
          </cell>
          <cell r="S578">
            <v>2417.5884837214153</v>
          </cell>
          <cell r="T578">
            <v>2417.5884837214153</v>
          </cell>
          <cell r="U578">
            <v>2417.5884837214153</v>
          </cell>
          <cell r="V578">
            <v>2417.5884837214153</v>
          </cell>
          <cell r="W578">
            <v>2417.5884837214153</v>
          </cell>
          <cell r="X578">
            <v>2417.5884837214153</v>
          </cell>
          <cell r="Y578">
            <v>2417.5884837214153</v>
          </cell>
          <cell r="Z578">
            <v>4835.1769674428306</v>
          </cell>
          <cell r="AA578">
            <v>4835.1769674428306</v>
          </cell>
          <cell r="AB578">
            <v>4835.1769674428306</v>
          </cell>
          <cell r="AC578">
            <v>4835.1769674428306</v>
          </cell>
          <cell r="AD578">
            <v>4835.1769674428306</v>
          </cell>
          <cell r="AE578">
            <v>4835.1769674428306</v>
          </cell>
          <cell r="AF578">
            <v>4835.1769674428306</v>
          </cell>
          <cell r="AG578">
            <v>4835.1769674428306</v>
          </cell>
          <cell r="AH578">
            <v>4835.1769674428306</v>
          </cell>
          <cell r="AI578">
            <v>4835.1769674428306</v>
          </cell>
          <cell r="AJ578">
            <v>4835.1769674428306</v>
          </cell>
          <cell r="AK578">
            <v>4835.1769674428306</v>
          </cell>
          <cell r="AL578">
            <v>7252.7654511642459</v>
          </cell>
          <cell r="AM578">
            <v>7252.7654511642459</v>
          </cell>
          <cell r="AN578">
            <v>7252.7654511642459</v>
          </cell>
          <cell r="AO578">
            <v>7252.7654511642459</v>
          </cell>
          <cell r="AP578">
            <v>7252.7654511642459</v>
          </cell>
          <cell r="AQ578">
            <v>7252.7654511642459</v>
          </cell>
          <cell r="AR578">
            <v>7252.7654511642459</v>
          </cell>
          <cell r="AS578">
            <v>7252.7654511642459</v>
          </cell>
          <cell r="AT578">
            <v>7252.7654511642459</v>
          </cell>
          <cell r="AU578">
            <v>7252.7654511642459</v>
          </cell>
          <cell r="AV578">
            <v>14505.530902328492</v>
          </cell>
          <cell r="AW578">
            <v>7252.7654511642459</v>
          </cell>
          <cell r="AX578">
            <v>9670.3539348856611</v>
          </cell>
          <cell r="AY578">
            <v>9670.3539348856611</v>
          </cell>
          <cell r="AZ578">
            <v>9670.3539348856611</v>
          </cell>
          <cell r="BA578">
            <v>9670.3539348856611</v>
          </cell>
          <cell r="BB578">
            <v>9670.3539348856611</v>
          </cell>
          <cell r="BC578">
            <v>9670.3539348856611</v>
          </cell>
          <cell r="BD578">
            <v>9670.3539348856611</v>
          </cell>
          <cell r="BE578">
            <v>9670.3539348856611</v>
          </cell>
          <cell r="BF578">
            <v>9670.3539348856611</v>
          </cell>
          <cell r="BG578">
            <v>9670.3539348856611</v>
          </cell>
          <cell r="BH578">
            <v>9670.3539348856611</v>
          </cell>
          <cell r="BI578">
            <v>9670.3539348856611</v>
          </cell>
          <cell r="BJ578">
            <v>9670.3539348856611</v>
          </cell>
          <cell r="BK578">
            <v>9670.3539348856611</v>
          </cell>
          <cell r="BL578">
            <v>9670.3539348856611</v>
          </cell>
        </row>
        <row r="579">
          <cell r="C579" t="str">
            <v>LRSP4</v>
          </cell>
          <cell r="E579">
            <v>0</v>
          </cell>
          <cell r="F579">
            <v>0</v>
          </cell>
          <cell r="G579">
            <v>0</v>
          </cell>
          <cell r="H579">
            <v>0</v>
          </cell>
          <cell r="I579">
            <v>0</v>
          </cell>
          <cell r="J579">
            <v>0</v>
          </cell>
          <cell r="K579">
            <v>0</v>
          </cell>
          <cell r="L579">
            <v>0</v>
          </cell>
          <cell r="M579">
            <v>0</v>
          </cell>
          <cell r="N579">
            <v>0</v>
          </cell>
          <cell r="O579">
            <v>2207.6732518677977</v>
          </cell>
          <cell r="P579">
            <v>2207.6732518677977</v>
          </cell>
          <cell r="Q579">
            <v>2207.6732518677977</v>
          </cell>
          <cell r="R579">
            <v>2207.6732518677977</v>
          </cell>
          <cell r="S579">
            <v>2207.6732518677977</v>
          </cell>
          <cell r="T579">
            <v>2207.6732518677977</v>
          </cell>
          <cell r="U579">
            <v>2207.6732518677977</v>
          </cell>
          <cell r="V579">
            <v>2207.6732518677977</v>
          </cell>
          <cell r="W579">
            <v>2207.6732518677977</v>
          </cell>
          <cell r="X579">
            <v>2207.6732518677977</v>
          </cell>
          <cell r="Y579">
            <v>2207.6732518677977</v>
          </cell>
          <cell r="Z579">
            <v>2207.6732518677977</v>
          </cell>
          <cell r="AA579">
            <v>2207.6732518677977</v>
          </cell>
          <cell r="AB579">
            <v>2207.6732518677977</v>
          </cell>
          <cell r="AC579">
            <v>4415.3465037355954</v>
          </cell>
          <cell r="AD579">
            <v>4415.3465037355954</v>
          </cell>
          <cell r="AE579">
            <v>4415.3465037355954</v>
          </cell>
          <cell r="AF579">
            <v>4415.3465037355954</v>
          </cell>
          <cell r="AG579">
            <v>4415.3465037355954</v>
          </cell>
          <cell r="AH579">
            <v>4415.3465037355954</v>
          </cell>
          <cell r="AI579">
            <v>4415.3465037355954</v>
          </cell>
          <cell r="AJ579">
            <v>4415.3465037355954</v>
          </cell>
          <cell r="AK579">
            <v>4415.3465037355954</v>
          </cell>
          <cell r="AL579">
            <v>4415.3465037355954</v>
          </cell>
          <cell r="AM579">
            <v>4415.3465037355954</v>
          </cell>
          <cell r="AN579">
            <v>4415.3465037355954</v>
          </cell>
          <cell r="AO579">
            <v>6623.0197556033936</v>
          </cell>
          <cell r="AP579">
            <v>6623.0197556033936</v>
          </cell>
          <cell r="AQ579">
            <v>6623.0197556033936</v>
          </cell>
          <cell r="AR579">
            <v>6623.0197556033936</v>
          </cell>
          <cell r="AS579">
            <v>6623.0197556033936</v>
          </cell>
          <cell r="AT579">
            <v>6623.0197556033936</v>
          </cell>
          <cell r="AU579">
            <v>6623.0197556033936</v>
          </cell>
          <cell r="AV579">
            <v>6623.0197556033936</v>
          </cell>
          <cell r="AW579">
            <v>6623.0197556033936</v>
          </cell>
          <cell r="AX579">
            <v>6623.0197556033936</v>
          </cell>
          <cell r="AY579">
            <v>6623.0197556033936</v>
          </cell>
          <cell r="AZ579">
            <v>6623.0197556033936</v>
          </cell>
          <cell r="BA579">
            <v>13246.039511206787</v>
          </cell>
          <cell r="BB579">
            <v>6623.0197556033936</v>
          </cell>
          <cell r="BC579">
            <v>6623.0197556033936</v>
          </cell>
          <cell r="BD579">
            <v>6623.0197556033936</v>
          </cell>
          <cell r="BE579">
            <v>6623.0197556033936</v>
          </cell>
          <cell r="BF579">
            <v>6623.0197556033936</v>
          </cell>
          <cell r="BG579">
            <v>6623.0197556033936</v>
          </cell>
          <cell r="BH579">
            <v>6623.0197556033936</v>
          </cell>
          <cell r="BI579">
            <v>6623.0197556033936</v>
          </cell>
          <cell r="BJ579">
            <v>6623.0197556033936</v>
          </cell>
          <cell r="BK579">
            <v>6623.0197556033936</v>
          </cell>
          <cell r="BL579">
            <v>6623.0197556033936</v>
          </cell>
        </row>
        <row r="580">
          <cell r="C580" t="str">
            <v>Bakken1</v>
          </cell>
          <cell r="E580">
            <v>0</v>
          </cell>
          <cell r="F580">
            <v>0</v>
          </cell>
          <cell r="G580">
            <v>0</v>
          </cell>
          <cell r="H580">
            <v>1127.8431448744855</v>
          </cell>
          <cell r="I580">
            <v>1691.7647173117282</v>
          </cell>
          <cell r="J580">
            <v>1691.7647173117282</v>
          </cell>
          <cell r="K580">
            <v>1691.7647173117282</v>
          </cell>
          <cell r="L580">
            <v>1691.7647173117282</v>
          </cell>
          <cell r="M580">
            <v>1691.7647173117282</v>
          </cell>
          <cell r="N580">
            <v>1691.7647173117282</v>
          </cell>
          <cell r="O580">
            <v>1691.7647173117282</v>
          </cell>
          <cell r="P580">
            <v>1691.7647173117282</v>
          </cell>
          <cell r="Q580">
            <v>1691.7647173117282</v>
          </cell>
          <cell r="R580">
            <v>1691.7647173117282</v>
          </cell>
          <cell r="S580">
            <v>1691.7647173117282</v>
          </cell>
          <cell r="T580">
            <v>1691.7647173117282</v>
          </cell>
          <cell r="U580">
            <v>1691.7647173117282</v>
          </cell>
          <cell r="V580">
            <v>1691.7647173117282</v>
          </cell>
          <cell r="W580">
            <v>1691.7647173117282</v>
          </cell>
          <cell r="X580">
            <v>1691.7647173117282</v>
          </cell>
          <cell r="Y580">
            <v>1691.7647173117282</v>
          </cell>
          <cell r="Z580">
            <v>1691.7647173117282</v>
          </cell>
          <cell r="AA580">
            <v>1691.7647173117282</v>
          </cell>
          <cell r="AB580">
            <v>1691.7647173117282</v>
          </cell>
          <cell r="AC580">
            <v>1691.7647173117282</v>
          </cell>
          <cell r="AD580">
            <v>1691.7647173117282</v>
          </cell>
          <cell r="AE580">
            <v>1691.7647173117282</v>
          </cell>
          <cell r="AF580">
            <v>1691.7647173117282</v>
          </cell>
          <cell r="AG580">
            <v>1691.7647173117282</v>
          </cell>
          <cell r="AH580">
            <v>1691.7647173117282</v>
          </cell>
          <cell r="AI580">
            <v>1691.7647173117282</v>
          </cell>
          <cell r="AJ580">
            <v>1691.7647173117282</v>
          </cell>
          <cell r="AK580">
            <v>1691.7647173117282</v>
          </cell>
          <cell r="AL580">
            <v>1691.7647173117282</v>
          </cell>
          <cell r="AM580">
            <v>1691.7647173117282</v>
          </cell>
          <cell r="AN580">
            <v>1691.7647173117282</v>
          </cell>
          <cell r="AO580">
            <v>3383.5294346234564</v>
          </cell>
          <cell r="AP580">
            <v>1691.7647173117282</v>
          </cell>
          <cell r="AQ580">
            <v>0</v>
          </cell>
          <cell r="AR580">
            <v>3383.5294346234564</v>
          </cell>
          <cell r="AS580">
            <v>1691.7647173117282</v>
          </cell>
          <cell r="AT580">
            <v>1691.7647173117282</v>
          </cell>
          <cell r="AU580">
            <v>1691.7647173117282</v>
          </cell>
          <cell r="AV580">
            <v>1691.7647173117282</v>
          </cell>
          <cell r="AW580">
            <v>1691.7647173117282</v>
          </cell>
          <cell r="AX580">
            <v>1691.7647173117282</v>
          </cell>
          <cell r="AY580">
            <v>1691.7647173117282</v>
          </cell>
          <cell r="AZ580">
            <v>1691.7647173117282</v>
          </cell>
          <cell r="BA580">
            <v>1691.7647173117282</v>
          </cell>
          <cell r="BB580">
            <v>1691.7647173117282</v>
          </cell>
          <cell r="BC580">
            <v>1691.7647173117282</v>
          </cell>
          <cell r="BD580">
            <v>1691.7647173117282</v>
          </cell>
          <cell r="BE580">
            <v>1691.7647173117282</v>
          </cell>
          <cell r="BF580">
            <v>1691.7647173117282</v>
          </cell>
          <cell r="BG580">
            <v>1691.7647173117282</v>
          </cell>
          <cell r="BH580">
            <v>1691.7647173117282</v>
          </cell>
          <cell r="BI580">
            <v>1691.7647173117282</v>
          </cell>
          <cell r="BJ580">
            <v>1691.7647173117282</v>
          </cell>
          <cell r="BK580">
            <v>1691.7647173117282</v>
          </cell>
          <cell r="BL580">
            <v>0</v>
          </cell>
        </row>
        <row r="581">
          <cell r="C581" t="str">
            <v>Bakken2</v>
          </cell>
          <cell r="E581">
            <v>0</v>
          </cell>
          <cell r="F581">
            <v>0</v>
          </cell>
          <cell r="G581">
            <v>0</v>
          </cell>
          <cell r="H581">
            <v>432.92720033798497</v>
          </cell>
          <cell r="I581">
            <v>432.92720033798497</v>
          </cell>
          <cell r="J581">
            <v>432.92720033798497</v>
          </cell>
          <cell r="K581">
            <v>432.92720033798497</v>
          </cell>
          <cell r="L581">
            <v>432.92720033798497</v>
          </cell>
          <cell r="M581">
            <v>432.92720033798497</v>
          </cell>
          <cell r="N581">
            <v>432.92720033798497</v>
          </cell>
          <cell r="O581">
            <v>432.92720033798497</v>
          </cell>
          <cell r="P581">
            <v>432.92720033798497</v>
          </cell>
          <cell r="Q581">
            <v>432.92720033798497</v>
          </cell>
          <cell r="R581">
            <v>432.92720033798497</v>
          </cell>
          <cell r="S581">
            <v>432.92720033798497</v>
          </cell>
          <cell r="T581">
            <v>432.92720033798497</v>
          </cell>
          <cell r="U581">
            <v>432.92720033798497</v>
          </cell>
          <cell r="V581">
            <v>432.92720033798497</v>
          </cell>
          <cell r="W581">
            <v>432.92720033798497</v>
          </cell>
          <cell r="X581">
            <v>432.92720033798497</v>
          </cell>
          <cell r="Y581">
            <v>432.92720033798497</v>
          </cell>
          <cell r="Z581">
            <v>432.92720033798497</v>
          </cell>
          <cell r="AA581">
            <v>432.92720033798497</v>
          </cell>
          <cell r="AB581">
            <v>432.92720033798497</v>
          </cell>
          <cell r="AC581">
            <v>432.92720033798497</v>
          </cell>
          <cell r="AD581">
            <v>432.92720033798497</v>
          </cell>
          <cell r="AE581">
            <v>432.92720033798497</v>
          </cell>
          <cell r="AF581">
            <v>432.92720033798497</v>
          </cell>
          <cell r="AG581">
            <v>432.92720033798497</v>
          </cell>
          <cell r="AH581">
            <v>432.92720033798497</v>
          </cell>
          <cell r="AI581">
            <v>432.92720033798497</v>
          </cell>
          <cell r="AJ581">
            <v>432.92720033798497</v>
          </cell>
          <cell r="AK581">
            <v>432.92720033798497</v>
          </cell>
          <cell r="AL581">
            <v>432.92720033798497</v>
          </cell>
          <cell r="AM581">
            <v>432.92720033798497</v>
          </cell>
          <cell r="AN581">
            <v>432.92720033798497</v>
          </cell>
          <cell r="AO581">
            <v>865.85440067596994</v>
          </cell>
          <cell r="AP581">
            <v>432.92720033798497</v>
          </cell>
          <cell r="AQ581">
            <v>0</v>
          </cell>
          <cell r="AR581">
            <v>865.85440067596994</v>
          </cell>
          <cell r="AS581">
            <v>432.92720033798497</v>
          </cell>
          <cell r="AT581">
            <v>432.92720033798497</v>
          </cell>
          <cell r="AU581">
            <v>432.92720033798497</v>
          </cell>
          <cell r="AV581">
            <v>432.92720033798497</v>
          </cell>
          <cell r="AW581">
            <v>432.92720033798497</v>
          </cell>
          <cell r="AX581">
            <v>432.92720033798497</v>
          </cell>
          <cell r="AY581">
            <v>432.92720033798497</v>
          </cell>
          <cell r="AZ581">
            <v>432.92720033798497</v>
          </cell>
          <cell r="BA581">
            <v>432.92720033798497</v>
          </cell>
          <cell r="BB581">
            <v>432.92720033798497</v>
          </cell>
          <cell r="BC581">
            <v>432.92720033798497</v>
          </cell>
          <cell r="BD581">
            <v>432.92720033798497</v>
          </cell>
          <cell r="BE581">
            <v>432.92720033798497</v>
          </cell>
          <cell r="BF581">
            <v>432.92720033798497</v>
          </cell>
          <cell r="BG581">
            <v>432.92720033798497</v>
          </cell>
          <cell r="BH581">
            <v>432.92720033798497</v>
          </cell>
          <cell r="BI581">
            <v>432.92720033798497</v>
          </cell>
          <cell r="BJ581">
            <v>432.92720033798497</v>
          </cell>
          <cell r="BK581">
            <v>432.92720033798497</v>
          </cell>
          <cell r="BL581">
            <v>0</v>
          </cell>
        </row>
        <row r="582">
          <cell r="C582" t="str">
            <v>ThreeForks</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1127.8431448744855</v>
          </cell>
          <cell r="AD582">
            <v>1127.8431448744855</v>
          </cell>
          <cell r="AE582">
            <v>1127.8431448744855</v>
          </cell>
          <cell r="AF582">
            <v>1127.8431448744855</v>
          </cell>
          <cell r="AG582">
            <v>1127.8431448744855</v>
          </cell>
          <cell r="AH582">
            <v>1127.8431448744855</v>
          </cell>
          <cell r="AI582">
            <v>1127.8431448744855</v>
          </cell>
          <cell r="AJ582">
            <v>1127.8431448744855</v>
          </cell>
          <cell r="AK582">
            <v>1127.8431448744855</v>
          </cell>
          <cell r="AL582">
            <v>1127.8431448744855</v>
          </cell>
          <cell r="AM582">
            <v>1127.8431448744855</v>
          </cell>
          <cell r="AN582">
            <v>1127.8431448744855</v>
          </cell>
          <cell r="AO582">
            <v>1127.8431448744855</v>
          </cell>
          <cell r="AP582">
            <v>1127.8431448744855</v>
          </cell>
          <cell r="AQ582">
            <v>1127.8431448744855</v>
          </cell>
          <cell r="AR582">
            <v>1127.8431448744855</v>
          </cell>
          <cell r="AS582">
            <v>1127.8431448744855</v>
          </cell>
          <cell r="AT582">
            <v>1127.8431448744855</v>
          </cell>
          <cell r="AU582">
            <v>1127.8431448744855</v>
          </cell>
          <cell r="AV582">
            <v>1127.8431448744855</v>
          </cell>
          <cell r="AW582">
            <v>1127.8431448744855</v>
          </cell>
          <cell r="AX582">
            <v>1127.8431448744855</v>
          </cell>
          <cell r="AY582">
            <v>1127.8431448744855</v>
          </cell>
          <cell r="AZ582">
            <v>1127.8431448744855</v>
          </cell>
          <cell r="BA582">
            <v>1127.8431448744855</v>
          </cell>
          <cell r="BB582">
            <v>1127.8431448744855</v>
          </cell>
          <cell r="BC582">
            <v>1127.8431448744855</v>
          </cell>
          <cell r="BD582">
            <v>1127.8431448744855</v>
          </cell>
          <cell r="BE582">
            <v>1127.8431448744855</v>
          </cell>
          <cell r="BF582">
            <v>1127.8431448744855</v>
          </cell>
          <cell r="BG582">
            <v>1127.8431448744855</v>
          </cell>
          <cell r="BH582">
            <v>1127.8431448744855</v>
          </cell>
          <cell r="BI582">
            <v>1127.8431448744855</v>
          </cell>
          <cell r="BJ582">
            <v>1127.8431448744855</v>
          </cell>
          <cell r="BK582">
            <v>1127.8431448744855</v>
          </cell>
          <cell r="BL582">
            <v>1127.8431448744855</v>
          </cell>
        </row>
        <row r="583">
          <cell r="C583" t="str">
            <v>CH4</v>
          </cell>
          <cell r="E583">
            <v>0</v>
          </cell>
          <cell r="F583">
            <v>0</v>
          </cell>
          <cell r="G583">
            <v>0</v>
          </cell>
          <cell r="H583">
            <v>0</v>
          </cell>
          <cell r="I583">
            <v>1849.7874262746582</v>
          </cell>
          <cell r="J583">
            <v>1849.7874262746582</v>
          </cell>
          <cell r="K583">
            <v>3699.5748525493163</v>
          </cell>
          <cell r="L583">
            <v>3699.5748525493163</v>
          </cell>
          <cell r="M583">
            <v>3699.5748525493163</v>
          </cell>
          <cell r="N583">
            <v>1849.7874262746582</v>
          </cell>
          <cell r="O583">
            <v>1849.7874262746582</v>
          </cell>
          <cell r="P583">
            <v>1849.7874262746582</v>
          </cell>
          <cell r="Q583">
            <v>3699.5748525493163</v>
          </cell>
          <cell r="R583">
            <v>3699.5748525493163</v>
          </cell>
          <cell r="S583">
            <v>3699.5748525493163</v>
          </cell>
          <cell r="T583">
            <v>3699.5748525493163</v>
          </cell>
          <cell r="U583">
            <v>3699.5748525493163</v>
          </cell>
          <cell r="V583">
            <v>3699.5748525493163</v>
          </cell>
          <cell r="W583">
            <v>3699.5748525493163</v>
          </cell>
          <cell r="X583">
            <v>3699.5748525493163</v>
          </cell>
          <cell r="Y583">
            <v>3699.5748525493163</v>
          </cell>
          <cell r="Z583">
            <v>3699.5748525493163</v>
          </cell>
          <cell r="AA583">
            <v>3699.5748525493163</v>
          </cell>
          <cell r="AB583">
            <v>3699.5748525493163</v>
          </cell>
          <cell r="AC583">
            <v>3699.5748525493163</v>
          </cell>
          <cell r="AD583">
            <v>3699.5748525493163</v>
          </cell>
          <cell r="AE583">
            <v>3699.5748525493163</v>
          </cell>
          <cell r="AF583">
            <v>3699.5748525493163</v>
          </cell>
          <cell r="AG583">
            <v>3699.5748525493163</v>
          </cell>
          <cell r="AH583">
            <v>3699.5748525493163</v>
          </cell>
          <cell r="AI583">
            <v>3699.5748525493163</v>
          </cell>
          <cell r="AJ583">
            <v>3699.5748525493163</v>
          </cell>
          <cell r="AK583">
            <v>3699.5748525493163</v>
          </cell>
          <cell r="AL583">
            <v>3699.5748525493163</v>
          </cell>
          <cell r="AM583">
            <v>3699.5748525493163</v>
          </cell>
          <cell r="AN583">
            <v>3699.5748525493163</v>
          </cell>
          <cell r="AO583">
            <v>7399.1497050986327</v>
          </cell>
          <cell r="AP583">
            <v>3699.5748525493163</v>
          </cell>
          <cell r="AQ583">
            <v>0</v>
          </cell>
          <cell r="AR583">
            <v>7399.1497050986327</v>
          </cell>
          <cell r="AS583">
            <v>3699.5748525493163</v>
          </cell>
          <cell r="AT583">
            <v>3699.5748525493163</v>
          </cell>
          <cell r="AU583">
            <v>3699.5748525493163</v>
          </cell>
          <cell r="AV583">
            <v>3699.5748525493163</v>
          </cell>
          <cell r="AW583">
            <v>3699.5748525493163</v>
          </cell>
          <cell r="AX583">
            <v>3699.5748525493163</v>
          </cell>
          <cell r="AY583">
            <v>3699.5748525493163</v>
          </cell>
          <cell r="AZ583">
            <v>3699.5748525493163</v>
          </cell>
          <cell r="BA583">
            <v>3699.5748525493163</v>
          </cell>
          <cell r="BB583">
            <v>3699.5748525493163</v>
          </cell>
          <cell r="BC583">
            <v>3699.5748525493163</v>
          </cell>
          <cell r="BD583">
            <v>3699.5748525493163</v>
          </cell>
          <cell r="BE583">
            <v>3699.5748525493163</v>
          </cell>
          <cell r="BF583">
            <v>3699.5748525493163</v>
          </cell>
          <cell r="BG583">
            <v>3699.5748525493163</v>
          </cell>
          <cell r="BH583">
            <v>3699.5748525493163</v>
          </cell>
          <cell r="BI583">
            <v>3699.5748525493163</v>
          </cell>
          <cell r="BJ583">
            <v>3699.5748525493163</v>
          </cell>
          <cell r="BK583">
            <v>3699.5748525493163</v>
          </cell>
          <cell r="BL583">
            <v>0</v>
          </cell>
        </row>
        <row r="584">
          <cell r="C584" t="str">
            <v>CH4_Area</v>
          </cell>
          <cell r="E584">
            <v>0</v>
          </cell>
          <cell r="F584">
            <v>0</v>
          </cell>
          <cell r="G584">
            <v>0</v>
          </cell>
          <cell r="H584">
            <v>0</v>
          </cell>
          <cell r="I584">
            <v>1600.7775804299927</v>
          </cell>
          <cell r="J584">
            <v>1600.7775804299927</v>
          </cell>
          <cell r="K584">
            <v>1600.7775804299927</v>
          </cell>
          <cell r="L584">
            <v>1600.7775804299927</v>
          </cell>
          <cell r="M584">
            <v>1600.7775804299927</v>
          </cell>
          <cell r="N584">
            <v>1600.7775804299927</v>
          </cell>
          <cell r="O584">
            <v>1600.7775804299927</v>
          </cell>
          <cell r="P584">
            <v>1600.7775804299927</v>
          </cell>
          <cell r="Q584">
            <v>1600.7775804299927</v>
          </cell>
          <cell r="R584">
            <v>1600.7775804299927</v>
          </cell>
          <cell r="S584">
            <v>1600.7775804299927</v>
          </cell>
          <cell r="T584">
            <v>1600.7775804299927</v>
          </cell>
          <cell r="U584">
            <v>1600.7775804299927</v>
          </cell>
          <cell r="V584">
            <v>1600.7775804299927</v>
          </cell>
          <cell r="W584">
            <v>1600.7775804299927</v>
          </cell>
          <cell r="X584">
            <v>1600.7775804299927</v>
          </cell>
          <cell r="Y584">
            <v>1600.7775804299927</v>
          </cell>
          <cell r="Z584">
            <v>1600.7775804299927</v>
          </cell>
          <cell r="AA584">
            <v>1600.7775804299927</v>
          </cell>
          <cell r="AB584">
            <v>1600.7775804299927</v>
          </cell>
          <cell r="AC584">
            <v>1600.7775804299927</v>
          </cell>
          <cell r="AD584">
            <v>1600.7775804299927</v>
          </cell>
          <cell r="AE584">
            <v>1600.7775804299927</v>
          </cell>
          <cell r="AF584">
            <v>1600.7775804299927</v>
          </cell>
          <cell r="AG584">
            <v>1600.7775804299927</v>
          </cell>
          <cell r="AH584">
            <v>1600.7775804299927</v>
          </cell>
          <cell r="AI584">
            <v>1600.7775804299927</v>
          </cell>
          <cell r="AJ584">
            <v>1600.7775804299927</v>
          </cell>
          <cell r="AK584">
            <v>1600.7775804299927</v>
          </cell>
          <cell r="AL584">
            <v>1600.7775804299927</v>
          </cell>
          <cell r="AM584">
            <v>1600.7775804299927</v>
          </cell>
          <cell r="AN584">
            <v>1600.7775804299927</v>
          </cell>
          <cell r="AO584">
            <v>3201.5551608599853</v>
          </cell>
          <cell r="AP584">
            <v>1600.7775804299927</v>
          </cell>
          <cell r="AQ584">
            <v>0</v>
          </cell>
          <cell r="AR584">
            <v>3201.5551608599853</v>
          </cell>
          <cell r="AS584">
            <v>1600.7775804299927</v>
          </cell>
          <cell r="AT584">
            <v>1600.7775804299927</v>
          </cell>
          <cell r="AU584">
            <v>1600.7775804299927</v>
          </cell>
          <cell r="AV584">
            <v>1600.7775804299927</v>
          </cell>
          <cell r="AW584">
            <v>1600.7775804299927</v>
          </cell>
          <cell r="AX584">
            <v>1600.7775804299927</v>
          </cell>
          <cell r="AY584">
            <v>1600.7775804299927</v>
          </cell>
          <cell r="AZ584">
            <v>1600.7775804299927</v>
          </cell>
          <cell r="BA584">
            <v>1600.7775804299927</v>
          </cell>
          <cell r="BB584">
            <v>1600.7775804299927</v>
          </cell>
          <cell r="BC584">
            <v>1600.7775804299927</v>
          </cell>
          <cell r="BD584">
            <v>1600.7775804299927</v>
          </cell>
          <cell r="BE584">
            <v>1600.7775804299927</v>
          </cell>
          <cell r="BF584">
            <v>1600.7775804299927</v>
          </cell>
          <cell r="BG584">
            <v>1600.7775804299927</v>
          </cell>
          <cell r="BH584">
            <v>1600.7775804299927</v>
          </cell>
          <cell r="BI584">
            <v>1600.7775804299927</v>
          </cell>
          <cell r="BJ584">
            <v>1600.7775804299927</v>
          </cell>
          <cell r="BK584">
            <v>1600.7775804299927</v>
          </cell>
          <cell r="BL584">
            <v>0</v>
          </cell>
        </row>
        <row r="585">
          <cell r="C585" t="str">
            <v>Total Proved Adds</v>
          </cell>
          <cell r="E585">
            <v>0</v>
          </cell>
          <cell r="F585">
            <v>0</v>
          </cell>
          <cell r="G585">
            <v>0</v>
          </cell>
          <cell r="H585">
            <v>4445.1266512603424</v>
          </cell>
          <cell r="I585">
            <v>14532.863779267103</v>
          </cell>
          <cell r="J585">
            <v>14817.285953822564</v>
          </cell>
          <cell r="K585">
            <v>13295.019604534773</v>
          </cell>
          <cell r="L585">
            <v>12557.423244461581</v>
          </cell>
          <cell r="M585">
            <v>12702.053280812483</v>
          </cell>
          <cell r="N585">
            <v>18051.37532474416</v>
          </cell>
          <cell r="O585">
            <v>24809.803369499328</v>
          </cell>
          <cell r="P585">
            <v>26711.7801505192</v>
          </cell>
          <cell r="Q585">
            <v>27410.7807926559</v>
          </cell>
          <cell r="R585">
            <v>27410.7807926559</v>
          </cell>
          <cell r="S585">
            <v>27410.7807926559</v>
          </cell>
          <cell r="T585">
            <v>30583.246531368142</v>
          </cell>
          <cell r="U585">
            <v>30583.246531368142</v>
          </cell>
          <cell r="V585">
            <v>29160.333126541485</v>
          </cell>
          <cell r="W585">
            <v>30583.246531368142</v>
          </cell>
          <cell r="X585">
            <v>30583.246531368142</v>
          </cell>
          <cell r="Y585">
            <v>35233.583675406349</v>
          </cell>
          <cell r="Z585">
            <v>37651.17215912776</v>
          </cell>
          <cell r="AA585">
            <v>37651.17215912776</v>
          </cell>
          <cell r="AB585">
            <v>37651.17215912776</v>
          </cell>
          <cell r="AC585">
            <v>49246.800574828972</v>
          </cell>
          <cell r="AD585">
            <v>49246.800574828972</v>
          </cell>
          <cell r="AE585">
            <v>49246.800574828972</v>
          </cell>
          <cell r="AF585">
            <v>49246.800574828972</v>
          </cell>
          <cell r="AG585">
            <v>49246.800574828972</v>
          </cell>
          <cell r="AH585">
            <v>49246.800574828972</v>
          </cell>
          <cell r="AI585">
            <v>50669.713979655644</v>
          </cell>
          <cell r="AJ585">
            <v>50669.713979655644</v>
          </cell>
          <cell r="AK585">
            <v>50669.713979655644</v>
          </cell>
          <cell r="AL585">
            <v>53087.302463377055</v>
          </cell>
          <cell r="AM585">
            <v>53087.302463377055</v>
          </cell>
          <cell r="AN585">
            <v>53087.302463377055</v>
          </cell>
          <cell r="AO585">
            <v>71128.557642226951</v>
          </cell>
          <cell r="AP585">
            <v>84503.083307471272</v>
          </cell>
          <cell r="AQ585">
            <v>35478.898925095564</v>
          </cell>
          <cell r="AR585">
            <v>71128.557642226951</v>
          </cell>
          <cell r="AS585">
            <v>63703.513291597934</v>
          </cell>
          <cell r="AT585">
            <v>84503.083307471272</v>
          </cell>
          <cell r="AU585">
            <v>67399.276880860751</v>
          </cell>
          <cell r="AV585">
            <v>75930.325700500747</v>
          </cell>
          <cell r="AW585">
            <v>72439.253251805421</v>
          </cell>
          <cell r="AX585">
            <v>69816.865364582176</v>
          </cell>
          <cell r="AY585">
            <v>71087.354322274536</v>
          </cell>
          <cell r="AZ585">
            <v>69816.865364582176</v>
          </cell>
          <cell r="BA585">
            <v>82784.816597610043</v>
          </cell>
          <cell r="BB585">
            <v>69816.865364582176</v>
          </cell>
          <cell r="BC585">
            <v>69816.865364582176</v>
          </cell>
          <cell r="BD585">
            <v>69816.865364582176</v>
          </cell>
          <cell r="BE585">
            <v>69816.865364582176</v>
          </cell>
          <cell r="BF585">
            <v>75508.518983888804</v>
          </cell>
          <cell r="BG585">
            <v>69816.865364582176</v>
          </cell>
          <cell r="BH585">
            <v>69816.865364582176</v>
          </cell>
          <cell r="BI585">
            <v>69816.865364582176</v>
          </cell>
          <cell r="BJ585">
            <v>69816.865364582176</v>
          </cell>
          <cell r="BK585">
            <v>69816.865364582176</v>
          </cell>
          <cell r="BL585">
            <v>62391.821013953151</v>
          </cell>
        </row>
        <row r="587">
          <cell r="C587" t="str">
            <v>ACTUAL CAPEX (ONLY USED FOR F&amp;D COST ANALYSIS)</v>
          </cell>
        </row>
        <row r="588">
          <cell r="B588">
            <v>1</v>
          </cell>
          <cell r="C588" t="str">
            <v>RAM-PDP</v>
          </cell>
          <cell r="E588">
            <v>-1973</v>
          </cell>
          <cell r="F588">
            <v>-1788</v>
          </cell>
          <cell r="G588">
            <v>-1240.1260000000002</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row>
        <row r="589">
          <cell r="B589">
            <v>2</v>
          </cell>
          <cell r="C589" t="str">
            <v>RAM-PDNP</v>
          </cell>
          <cell r="E589">
            <v>0</v>
          </cell>
          <cell r="F589">
            <v>0</v>
          </cell>
          <cell r="G589">
            <v>0</v>
          </cell>
          <cell r="H589">
            <v>0</v>
          </cell>
          <cell r="I589">
            <v>0</v>
          </cell>
          <cell r="J589">
            <v>0</v>
          </cell>
          <cell r="K589">
            <v>0</v>
          </cell>
          <cell r="L589">
            <v>0</v>
          </cell>
          <cell r="M589">
            <v>0</v>
          </cell>
          <cell r="N589">
            <v>0</v>
          </cell>
          <cell r="O589">
            <v>-1047.7266729</v>
          </cell>
          <cell r="P589">
            <v>0</v>
          </cell>
          <cell r="Q589">
            <v>-547.30039571999998</v>
          </cell>
          <cell r="R589">
            <v>0</v>
          </cell>
          <cell r="S589">
            <v>-557.28273203999993</v>
          </cell>
          <cell r="T589">
            <v>0</v>
          </cell>
          <cell r="U589">
            <v>-518</v>
          </cell>
          <cell r="V589">
            <v>0</v>
          </cell>
          <cell r="W589">
            <v>0</v>
          </cell>
          <cell r="X589">
            <v>-300</v>
          </cell>
          <cell r="Y589">
            <v>0</v>
          </cell>
          <cell r="Z589">
            <v>0</v>
          </cell>
          <cell r="AA589">
            <v>-525</v>
          </cell>
          <cell r="AB589">
            <v>0</v>
          </cell>
          <cell r="AC589">
            <v>0</v>
          </cell>
          <cell r="AD589">
            <v>0</v>
          </cell>
          <cell r="AE589">
            <v>0</v>
          </cell>
          <cell r="AF589">
            <v>0</v>
          </cell>
          <cell r="AG589">
            <v>0</v>
          </cell>
          <cell r="AH589">
            <v>0</v>
          </cell>
          <cell r="AI589">
            <v>0</v>
          </cell>
          <cell r="AJ589">
            <v>0</v>
          </cell>
          <cell r="AK589">
            <v>0</v>
          </cell>
          <cell r="AL589">
            <v>-129</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row>
        <row r="590">
          <cell r="B590">
            <v>3</v>
          </cell>
          <cell r="C590" t="str">
            <v>RAM-PUD</v>
          </cell>
          <cell r="E590">
            <v>0</v>
          </cell>
          <cell r="F590">
            <v>0</v>
          </cell>
          <cell r="G590">
            <v>0</v>
          </cell>
          <cell r="H590">
            <v>0</v>
          </cell>
          <cell r="I590">
            <v>0</v>
          </cell>
          <cell r="J590">
            <v>0</v>
          </cell>
          <cell r="K590">
            <v>0</v>
          </cell>
          <cell r="L590">
            <v>0</v>
          </cell>
          <cell r="M590">
            <v>0</v>
          </cell>
          <cell r="N590">
            <v>0</v>
          </cell>
          <cell r="O590">
            <v>-19403.540914239999</v>
          </cell>
          <cell r="P590">
            <v>-232.5</v>
          </cell>
          <cell r="Q590">
            <v>-736.29103244999999</v>
          </cell>
          <cell r="R590">
            <v>-1992.5</v>
          </cell>
          <cell r="S590">
            <v>-232.5</v>
          </cell>
          <cell r="T590">
            <v>-232.5</v>
          </cell>
          <cell r="U590">
            <v>-8777.5</v>
          </cell>
          <cell r="V590">
            <v>-759.89205378999998</v>
          </cell>
          <cell r="W590">
            <v>-232.5</v>
          </cell>
          <cell r="X590">
            <v>-6414.3526857999996</v>
          </cell>
          <cell r="Y590">
            <v>-232.5</v>
          </cell>
          <cell r="Z590">
            <v>0</v>
          </cell>
          <cell r="AA590">
            <v>-8073.7053716</v>
          </cell>
          <cell r="AB590">
            <v>0</v>
          </cell>
          <cell r="AC590">
            <v>0</v>
          </cell>
          <cell r="AD590">
            <v>-3485</v>
          </cell>
          <cell r="AE590">
            <v>0</v>
          </cell>
          <cell r="AF590">
            <v>0</v>
          </cell>
          <cell r="AG590">
            <v>-3485</v>
          </cell>
          <cell r="AH590">
            <v>0</v>
          </cell>
          <cell r="AI590">
            <v>0</v>
          </cell>
          <cell r="AJ590">
            <v>-4290</v>
          </cell>
          <cell r="AK590">
            <v>0</v>
          </cell>
          <cell r="AL590">
            <v>0</v>
          </cell>
          <cell r="AM590">
            <v>-1760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row>
        <row r="591">
          <cell r="B591">
            <v>4</v>
          </cell>
          <cell r="C591" t="str">
            <v>GEOI-PDP</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-65.515360000000001</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row>
        <row r="592">
          <cell r="B592">
            <v>5</v>
          </cell>
          <cell r="C592" t="str">
            <v>GEOI-PDNP</v>
          </cell>
          <cell r="E592">
            <v>0</v>
          </cell>
          <cell r="F592">
            <v>0</v>
          </cell>
          <cell r="G592">
            <v>0</v>
          </cell>
          <cell r="H592">
            <v>0</v>
          </cell>
          <cell r="I592">
            <v>0</v>
          </cell>
          <cell r="J592">
            <v>0</v>
          </cell>
          <cell r="K592">
            <v>0</v>
          </cell>
          <cell r="L592">
            <v>-47.523020000000002</v>
          </cell>
          <cell r="M592">
            <v>-69.253469999999993</v>
          </cell>
          <cell r="N592">
            <v>-87.233949999999993</v>
          </cell>
          <cell r="O592">
            <v>-80.882459999999995</v>
          </cell>
          <cell r="P592">
            <v>-99.779880000000006</v>
          </cell>
          <cell r="Q592">
            <v>-93.044820000000001</v>
          </cell>
          <cell r="R592">
            <v>-90.508759999999995</v>
          </cell>
          <cell r="S592">
            <v>-112.06668999999999</v>
          </cell>
          <cell r="T592">
            <v>-105.30798</v>
          </cell>
          <cell r="U592">
            <v>-144.4153</v>
          </cell>
          <cell r="V592">
            <v>-158.20984000000001</v>
          </cell>
          <cell r="W592">
            <v>-155.70018999999999</v>
          </cell>
          <cell r="X592">
            <v>-149.60719</v>
          </cell>
          <cell r="Y592">
            <v>-142.49502000000001</v>
          </cell>
          <cell r="Z592">
            <v>-140.99508</v>
          </cell>
          <cell r="AA592">
            <v>-151.28711999999999</v>
          </cell>
          <cell r="AB592">
            <v>-146.97318999999999</v>
          </cell>
          <cell r="AC592">
            <v>-139.34706499999999</v>
          </cell>
          <cell r="AD592">
            <v>-139.34706499999999</v>
          </cell>
          <cell r="AE592">
            <v>-139.34706499999999</v>
          </cell>
          <cell r="AF592">
            <v>-139.34706499999999</v>
          </cell>
          <cell r="AG592">
            <v>-139.34706499999999</v>
          </cell>
          <cell r="AH592">
            <v>-139.34706499999999</v>
          </cell>
          <cell r="AI592">
            <v>-139.34706499999999</v>
          </cell>
          <cell r="AJ592">
            <v>-139.34706499999999</v>
          </cell>
          <cell r="AK592">
            <v>-139.34706499999999</v>
          </cell>
          <cell r="AL592">
            <v>-139.34706499999999</v>
          </cell>
          <cell r="AM592">
            <v>-139.34706499999999</v>
          </cell>
          <cell r="AN592">
            <v>-139.34706499999999</v>
          </cell>
          <cell r="AO592">
            <v>-154.053431666667</v>
          </cell>
          <cell r="AP592">
            <v>-154.053431666667</v>
          </cell>
          <cell r="AQ592">
            <v>-154.053431666667</v>
          </cell>
          <cell r="AR592">
            <v>-154.053431666667</v>
          </cell>
          <cell r="AS592">
            <v>-154.053431666667</v>
          </cell>
          <cell r="AT592">
            <v>-154.053431666667</v>
          </cell>
          <cell r="AU592">
            <v>-154.053431666667</v>
          </cell>
          <cell r="AV592">
            <v>-154.053431666667</v>
          </cell>
          <cell r="AW592">
            <v>-154.053431666667</v>
          </cell>
          <cell r="AX592">
            <v>-154.053431666667</v>
          </cell>
          <cell r="AY592">
            <v>-154.053431666667</v>
          </cell>
          <cell r="AZ592">
            <v>-154.053431666667</v>
          </cell>
          <cell r="BA592">
            <v>-165.02216583333299</v>
          </cell>
          <cell r="BB592">
            <v>-165.02216583333299</v>
          </cell>
          <cell r="BC592">
            <v>-165.02216583333299</v>
          </cell>
          <cell r="BD592">
            <v>-165.02216583333299</v>
          </cell>
          <cell r="BE592">
            <v>-165.02216583333299</v>
          </cell>
          <cell r="BF592">
            <v>-165.02216583333299</v>
          </cell>
          <cell r="BG592">
            <v>-165.02216583333299</v>
          </cell>
          <cell r="BH592">
            <v>-165.02216583333299</v>
          </cell>
          <cell r="BI592">
            <v>-165.02216583333299</v>
          </cell>
          <cell r="BJ592">
            <v>-165.02216583333299</v>
          </cell>
          <cell r="BK592">
            <v>-165.02216583333299</v>
          </cell>
          <cell r="BL592">
            <v>-165.02216583333299</v>
          </cell>
        </row>
        <row r="593">
          <cell r="B593">
            <v>6</v>
          </cell>
          <cell r="C593" t="str">
            <v>GEOI-PUD</v>
          </cell>
          <cell r="E593">
            <v>0</v>
          </cell>
          <cell r="F593">
            <v>0</v>
          </cell>
          <cell r="G593">
            <v>0</v>
          </cell>
          <cell r="H593">
            <v>0</v>
          </cell>
          <cell r="I593">
            <v>0</v>
          </cell>
          <cell r="J593">
            <v>0</v>
          </cell>
          <cell r="K593">
            <v>0</v>
          </cell>
          <cell r="L593">
            <v>-3421.7749100000001</v>
          </cell>
          <cell r="M593">
            <v>-4048.6612500000001</v>
          </cell>
          <cell r="N593">
            <v>-8033.2403800000002</v>
          </cell>
          <cell r="O593">
            <v>-2125.49784</v>
          </cell>
          <cell r="P593">
            <v>-6102.28359</v>
          </cell>
          <cell r="Q593">
            <v>-4388.5531600000004</v>
          </cell>
          <cell r="R593">
            <v>-333.55659000000003</v>
          </cell>
          <cell r="S593">
            <v>-3195.7218800000001</v>
          </cell>
          <cell r="T593">
            <v>-1806.9790399999999</v>
          </cell>
          <cell r="U593">
            <v>-6108.2219999999998</v>
          </cell>
          <cell r="V593">
            <v>-678.98149000000001</v>
          </cell>
          <cell r="W593">
            <v>-19.76426</v>
          </cell>
          <cell r="X593">
            <v>-2161.7984999999999</v>
          </cell>
          <cell r="Y593">
            <v>0</v>
          </cell>
          <cell r="Z593">
            <v>0</v>
          </cell>
          <cell r="AA593">
            <v>0</v>
          </cell>
          <cell r="AB593">
            <v>0</v>
          </cell>
          <cell r="AC593">
            <v>-867.49639583333305</v>
          </cell>
          <cell r="AD593">
            <v>-867.49639583333305</v>
          </cell>
          <cell r="AE593">
            <v>-867.49639583333305</v>
          </cell>
          <cell r="AF593">
            <v>-867.49639583333305</v>
          </cell>
          <cell r="AG593">
            <v>-867.49639583333305</v>
          </cell>
          <cell r="AH593">
            <v>-867.49639583333305</v>
          </cell>
          <cell r="AI593">
            <v>-867.49639583333305</v>
          </cell>
          <cell r="AJ593">
            <v>-867.49639583333305</v>
          </cell>
          <cell r="AK593">
            <v>-867.49639583333305</v>
          </cell>
          <cell r="AL593">
            <v>-867.49639583333305</v>
          </cell>
          <cell r="AM593">
            <v>-867.49639583333305</v>
          </cell>
          <cell r="AN593">
            <v>-867.49639583333305</v>
          </cell>
          <cell r="AO593">
            <v>-0.61903833333333302</v>
          </cell>
          <cell r="AP593">
            <v>-0.61903833333333302</v>
          </cell>
          <cell r="AQ593">
            <v>-0.61903833333333302</v>
          </cell>
          <cell r="AR593">
            <v>-0.61903833333333302</v>
          </cell>
          <cell r="AS593">
            <v>-0.61903833333333302</v>
          </cell>
          <cell r="AT593">
            <v>-0.61903833333333302</v>
          </cell>
          <cell r="AU593">
            <v>-0.61903833333333302</v>
          </cell>
          <cell r="AV593">
            <v>-0.61903833333333302</v>
          </cell>
          <cell r="AW593">
            <v>-0.61903833333333302</v>
          </cell>
          <cell r="AX593">
            <v>-0.61903833333333302</v>
          </cell>
          <cell r="AY593">
            <v>-0.61903833333333302</v>
          </cell>
          <cell r="AZ593">
            <v>-0.61903833333333302</v>
          </cell>
          <cell r="BA593">
            <v>0</v>
          </cell>
          <cell r="BB593">
            <v>0</v>
          </cell>
          <cell r="BC593">
            <v>0</v>
          </cell>
          <cell r="BD593">
            <v>0</v>
          </cell>
          <cell r="BE593">
            <v>0</v>
          </cell>
          <cell r="BF593">
            <v>0</v>
          </cell>
          <cell r="BG593">
            <v>0</v>
          </cell>
          <cell r="BH593">
            <v>0</v>
          </cell>
          <cell r="BI593">
            <v>0</v>
          </cell>
          <cell r="BJ593">
            <v>0</v>
          </cell>
          <cell r="BK593">
            <v>0</v>
          </cell>
          <cell r="BL593">
            <v>0</v>
          </cell>
        </row>
        <row r="594">
          <cell r="B594">
            <v>7</v>
          </cell>
          <cell r="C594" t="str">
            <v>CH4-PDP</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row>
        <row r="595">
          <cell r="B595">
            <v>8</v>
          </cell>
          <cell r="C595" t="str">
            <v>CH4-PDNP</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row>
        <row r="596">
          <cell r="B596">
            <v>9</v>
          </cell>
          <cell r="C596" t="str">
            <v>Utica_BOG</v>
          </cell>
          <cell r="E596">
            <v>0</v>
          </cell>
          <cell r="F596">
            <v>0</v>
          </cell>
          <cell r="G596">
            <v>0</v>
          </cell>
          <cell r="H596">
            <v>0</v>
          </cell>
          <cell r="I596">
            <v>0</v>
          </cell>
          <cell r="J596">
            <v>0</v>
          </cell>
          <cell r="K596">
            <v>0</v>
          </cell>
          <cell r="L596">
            <v>0</v>
          </cell>
          <cell r="M596">
            <v>0</v>
          </cell>
          <cell r="N596">
            <v>-3400</v>
          </cell>
          <cell r="O596">
            <v>-3400</v>
          </cell>
          <cell r="P596">
            <v>0</v>
          </cell>
          <cell r="Q596">
            <v>-3400</v>
          </cell>
          <cell r="R596">
            <v>-7000</v>
          </cell>
          <cell r="S596">
            <v>-7000</v>
          </cell>
          <cell r="T596">
            <v>-3400</v>
          </cell>
          <cell r="U596">
            <v>-7000</v>
          </cell>
          <cell r="V596">
            <v>-7000</v>
          </cell>
          <cell r="W596">
            <v>-7000</v>
          </cell>
          <cell r="X596">
            <v>-7000</v>
          </cell>
          <cell r="Y596">
            <v>-7000</v>
          </cell>
          <cell r="Z596">
            <v>-7000</v>
          </cell>
          <cell r="AA596">
            <v>-7000</v>
          </cell>
          <cell r="AB596">
            <v>-7000</v>
          </cell>
          <cell r="AC596">
            <v>-7000</v>
          </cell>
          <cell r="AD596">
            <v>-7000</v>
          </cell>
          <cell r="AE596">
            <v>-7000</v>
          </cell>
          <cell r="AF596">
            <v>-7000</v>
          </cell>
          <cell r="AG596">
            <v>-7000</v>
          </cell>
          <cell r="AH596">
            <v>-7000</v>
          </cell>
          <cell r="AI596">
            <v>-7000</v>
          </cell>
          <cell r="AJ596">
            <v>-7000</v>
          </cell>
          <cell r="AK596">
            <v>-7000</v>
          </cell>
          <cell r="AL596">
            <v>-7000</v>
          </cell>
          <cell r="AM596">
            <v>-7000</v>
          </cell>
          <cell r="AN596">
            <v>-7000</v>
          </cell>
          <cell r="AO596">
            <v>-7000</v>
          </cell>
          <cell r="AP596">
            <v>-7000</v>
          </cell>
          <cell r="AQ596">
            <v>-7000</v>
          </cell>
          <cell r="AR596">
            <v>-7000</v>
          </cell>
          <cell r="AS596">
            <v>-7000</v>
          </cell>
          <cell r="AT596">
            <v>-7000</v>
          </cell>
          <cell r="AU596">
            <v>-7000</v>
          </cell>
          <cell r="AV596">
            <v>-7000</v>
          </cell>
          <cell r="AW596">
            <v>-7000</v>
          </cell>
          <cell r="AX596">
            <v>-7000</v>
          </cell>
          <cell r="AY596">
            <v>-14000</v>
          </cell>
          <cell r="AZ596">
            <v>-7000</v>
          </cell>
          <cell r="BA596">
            <v>-7000</v>
          </cell>
          <cell r="BB596">
            <v>-7000</v>
          </cell>
          <cell r="BC596">
            <v>-7000</v>
          </cell>
          <cell r="BD596">
            <v>-7000</v>
          </cell>
          <cell r="BE596">
            <v>-7000</v>
          </cell>
          <cell r="BF596">
            <v>-7000</v>
          </cell>
          <cell r="BG596">
            <v>-7000</v>
          </cell>
          <cell r="BH596">
            <v>-7000</v>
          </cell>
          <cell r="BI596">
            <v>-7000</v>
          </cell>
          <cell r="BJ596">
            <v>-7000</v>
          </cell>
          <cell r="BK596">
            <v>-7000</v>
          </cell>
          <cell r="BL596">
            <v>-7000</v>
          </cell>
        </row>
        <row r="597">
          <cell r="B597">
            <v>10</v>
          </cell>
          <cell r="C597" t="str">
            <v>Utica_BONCL</v>
          </cell>
          <cell r="E597">
            <v>0</v>
          </cell>
          <cell r="F597">
            <v>0</v>
          </cell>
          <cell r="G597">
            <v>0</v>
          </cell>
          <cell r="H597">
            <v>0</v>
          </cell>
          <cell r="I597">
            <v>0</v>
          </cell>
          <cell r="J597">
            <v>0</v>
          </cell>
          <cell r="K597">
            <v>-3400</v>
          </cell>
          <cell r="L597">
            <v>-3400</v>
          </cell>
          <cell r="M597">
            <v>0</v>
          </cell>
          <cell r="N597">
            <v>-3400</v>
          </cell>
          <cell r="O597">
            <v>-7000</v>
          </cell>
          <cell r="P597">
            <v>-7000</v>
          </cell>
          <cell r="Q597">
            <v>-3400</v>
          </cell>
          <cell r="R597">
            <v>-7000</v>
          </cell>
          <cell r="S597">
            <v>-7000</v>
          </cell>
          <cell r="T597">
            <v>-7000</v>
          </cell>
          <cell r="U597">
            <v>-7000</v>
          </cell>
          <cell r="V597">
            <v>-7000</v>
          </cell>
          <cell r="W597">
            <v>-7000</v>
          </cell>
          <cell r="X597">
            <v>-7000</v>
          </cell>
          <cell r="Y597">
            <v>-7000</v>
          </cell>
          <cell r="Z597">
            <v>-7000</v>
          </cell>
          <cell r="AA597">
            <v>-7000</v>
          </cell>
          <cell r="AB597">
            <v>-7000</v>
          </cell>
          <cell r="AC597">
            <v>-7000</v>
          </cell>
          <cell r="AD597">
            <v>-7000</v>
          </cell>
          <cell r="AE597">
            <v>-7000</v>
          </cell>
          <cell r="AF597">
            <v>-7000</v>
          </cell>
          <cell r="AG597">
            <v>-7000</v>
          </cell>
          <cell r="AH597">
            <v>-7000</v>
          </cell>
          <cell r="AI597">
            <v>-7000</v>
          </cell>
          <cell r="AJ597">
            <v>-7000</v>
          </cell>
          <cell r="AK597">
            <v>-7000</v>
          </cell>
          <cell r="AL597">
            <v>-7000</v>
          </cell>
          <cell r="AM597">
            <v>-7000</v>
          </cell>
          <cell r="AN597">
            <v>-7000</v>
          </cell>
          <cell r="AO597">
            <v>-7000</v>
          </cell>
          <cell r="AP597">
            <v>-7000</v>
          </cell>
          <cell r="AQ597">
            <v>-7000</v>
          </cell>
          <cell r="AR597">
            <v>-7000</v>
          </cell>
          <cell r="AS597">
            <v>-7000</v>
          </cell>
          <cell r="AT597">
            <v>-7000</v>
          </cell>
          <cell r="AU597">
            <v>-7000</v>
          </cell>
          <cell r="AV597">
            <v>-14000</v>
          </cell>
          <cell r="AW597">
            <v>-7000</v>
          </cell>
          <cell r="AX597">
            <v>-7000</v>
          </cell>
          <cell r="AY597">
            <v>-7000</v>
          </cell>
          <cell r="AZ597">
            <v>-7000</v>
          </cell>
          <cell r="BA597">
            <v>-7000</v>
          </cell>
          <cell r="BB597">
            <v>-7000</v>
          </cell>
          <cell r="BC597">
            <v>-7000</v>
          </cell>
          <cell r="BD597">
            <v>-7000</v>
          </cell>
          <cell r="BE597">
            <v>-7000</v>
          </cell>
          <cell r="BF597">
            <v>-7000</v>
          </cell>
          <cell r="BG597">
            <v>-7000</v>
          </cell>
          <cell r="BH597">
            <v>-7000</v>
          </cell>
          <cell r="BI597">
            <v>-7000</v>
          </cell>
          <cell r="BJ597">
            <v>-7000</v>
          </cell>
          <cell r="BK597">
            <v>-7000</v>
          </cell>
          <cell r="BL597">
            <v>-7000</v>
          </cell>
        </row>
        <row r="598">
          <cell r="B598">
            <v>11</v>
          </cell>
          <cell r="C598" t="str">
            <v>Utica_BOR</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-3060</v>
          </cell>
          <cell r="AD598">
            <v>-3060</v>
          </cell>
          <cell r="AE598">
            <v>-3060</v>
          </cell>
          <cell r="AF598">
            <v>-3060</v>
          </cell>
          <cell r="AG598">
            <v>-6300</v>
          </cell>
          <cell r="AH598">
            <v>-6300</v>
          </cell>
          <cell r="AI598">
            <v>-6300</v>
          </cell>
          <cell r="AJ598">
            <v>-6300</v>
          </cell>
          <cell r="AK598">
            <v>-6300</v>
          </cell>
          <cell r="AL598">
            <v>-6300</v>
          </cell>
          <cell r="AM598">
            <v>-6300</v>
          </cell>
          <cell r="AN598">
            <v>-6300</v>
          </cell>
          <cell r="AO598">
            <v>-6300</v>
          </cell>
          <cell r="AP598">
            <v>-6300</v>
          </cell>
          <cell r="AQ598">
            <v>-6300</v>
          </cell>
          <cell r="AR598">
            <v>-6300</v>
          </cell>
          <cell r="AS598">
            <v>-6300</v>
          </cell>
          <cell r="AT598">
            <v>-6300</v>
          </cell>
          <cell r="AU598">
            <v>-9360</v>
          </cell>
          <cell r="AV598">
            <v>-9360</v>
          </cell>
          <cell r="AW598">
            <v>-9360</v>
          </cell>
          <cell r="AX598">
            <v>-9360</v>
          </cell>
          <cell r="AY598">
            <v>-12600</v>
          </cell>
          <cell r="AZ598">
            <v>-12600</v>
          </cell>
          <cell r="BA598">
            <v>-12600</v>
          </cell>
          <cell r="BB598">
            <v>-12600</v>
          </cell>
          <cell r="BC598">
            <v>-12600</v>
          </cell>
          <cell r="BD598">
            <v>-12600</v>
          </cell>
          <cell r="BE598">
            <v>-12600</v>
          </cell>
          <cell r="BF598">
            <v>-12600</v>
          </cell>
          <cell r="BG598">
            <v>-12600</v>
          </cell>
          <cell r="BH598">
            <v>-12600</v>
          </cell>
          <cell r="BI598">
            <v>-12600</v>
          </cell>
          <cell r="BJ598">
            <v>-12600</v>
          </cell>
          <cell r="BK598">
            <v>-12600</v>
          </cell>
          <cell r="BL598">
            <v>-12600</v>
          </cell>
        </row>
        <row r="599">
          <cell r="B599">
            <v>12</v>
          </cell>
          <cell r="C599" t="str">
            <v>Utica_BOR</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-3060</v>
          </cell>
          <cell r="AD599">
            <v>-3060</v>
          </cell>
          <cell r="AE599">
            <v>-3060</v>
          </cell>
          <cell r="AF599">
            <v>-3060</v>
          </cell>
          <cell r="AG599">
            <v>-6300</v>
          </cell>
          <cell r="AH599">
            <v>-6300</v>
          </cell>
          <cell r="AI599">
            <v>-6300</v>
          </cell>
          <cell r="AJ599">
            <v>-6300</v>
          </cell>
          <cell r="AK599">
            <v>-6300</v>
          </cell>
          <cell r="AL599">
            <v>-6300</v>
          </cell>
          <cell r="AM599">
            <v>-6300</v>
          </cell>
          <cell r="AN599">
            <v>-6300</v>
          </cell>
          <cell r="AO599">
            <v>-6300</v>
          </cell>
          <cell r="AP599">
            <v>-6300</v>
          </cell>
          <cell r="AQ599">
            <v>-6300</v>
          </cell>
          <cell r="AR599">
            <v>-6300</v>
          </cell>
          <cell r="AS599">
            <v>-6300</v>
          </cell>
          <cell r="AT599">
            <v>-6300</v>
          </cell>
          <cell r="AU599">
            <v>-9360</v>
          </cell>
          <cell r="AV599">
            <v>-9360</v>
          </cell>
          <cell r="AW599">
            <v>-9360</v>
          </cell>
          <cell r="AX599">
            <v>-9360</v>
          </cell>
          <cell r="AY599">
            <v>-12600</v>
          </cell>
          <cell r="AZ599">
            <v>-12600</v>
          </cell>
          <cell r="BA599">
            <v>-12600</v>
          </cell>
          <cell r="BB599">
            <v>-12600</v>
          </cell>
          <cell r="BC599">
            <v>-12600</v>
          </cell>
          <cell r="BD599">
            <v>-12600</v>
          </cell>
          <cell r="BE599">
            <v>-12600</v>
          </cell>
          <cell r="BF599">
            <v>-12600</v>
          </cell>
          <cell r="BG599">
            <v>-12600</v>
          </cell>
          <cell r="BH599">
            <v>-12600</v>
          </cell>
          <cell r="BI599">
            <v>-12600</v>
          </cell>
          <cell r="BJ599">
            <v>-12600</v>
          </cell>
          <cell r="BK599">
            <v>-12600</v>
          </cell>
          <cell r="BL599">
            <v>-12600</v>
          </cell>
        </row>
        <row r="600">
          <cell r="B600">
            <v>13</v>
          </cell>
          <cell r="C600" t="str">
            <v>Utica_TG</v>
          </cell>
          <cell r="E600">
            <v>0</v>
          </cell>
          <cell r="F600">
            <v>0</v>
          </cell>
          <cell r="G600">
            <v>0</v>
          </cell>
          <cell r="H600">
            <v>0</v>
          </cell>
          <cell r="I600">
            <v>0</v>
          </cell>
          <cell r="J600">
            <v>0</v>
          </cell>
          <cell r="K600">
            <v>0</v>
          </cell>
          <cell r="L600">
            <v>0</v>
          </cell>
          <cell r="M600">
            <v>0</v>
          </cell>
          <cell r="N600">
            <v>0</v>
          </cell>
          <cell r="O600">
            <v>0</v>
          </cell>
          <cell r="P600">
            <v>-3400</v>
          </cell>
          <cell r="Q600">
            <v>0</v>
          </cell>
          <cell r="R600">
            <v>0</v>
          </cell>
          <cell r="S600">
            <v>0</v>
          </cell>
          <cell r="T600">
            <v>-7000</v>
          </cell>
          <cell r="U600">
            <v>-3400</v>
          </cell>
          <cell r="V600">
            <v>-3400</v>
          </cell>
          <cell r="W600">
            <v>-3400</v>
          </cell>
          <cell r="X600">
            <v>-7000</v>
          </cell>
          <cell r="Y600">
            <v>-7000</v>
          </cell>
          <cell r="Z600">
            <v>-7000</v>
          </cell>
          <cell r="AA600">
            <v>-7000</v>
          </cell>
          <cell r="AB600">
            <v>-7000</v>
          </cell>
          <cell r="AC600">
            <v>-7000</v>
          </cell>
          <cell r="AD600">
            <v>-7000</v>
          </cell>
          <cell r="AE600">
            <v>-7000</v>
          </cell>
          <cell r="AF600">
            <v>-7000</v>
          </cell>
          <cell r="AG600">
            <v>-7000</v>
          </cell>
          <cell r="AH600">
            <v>-7000</v>
          </cell>
          <cell r="AI600">
            <v>-7000</v>
          </cell>
          <cell r="AJ600">
            <v>-7000</v>
          </cell>
          <cell r="AK600">
            <v>-7000</v>
          </cell>
          <cell r="AL600">
            <v>-7000</v>
          </cell>
          <cell r="AM600">
            <v>-7000</v>
          </cell>
          <cell r="AN600">
            <v>-7000</v>
          </cell>
          <cell r="AO600">
            <v>-10400</v>
          </cell>
          <cell r="AP600">
            <v>-10400</v>
          </cell>
          <cell r="AQ600">
            <v>-10400</v>
          </cell>
          <cell r="AR600">
            <v>-10400</v>
          </cell>
          <cell r="AS600">
            <v>-14000</v>
          </cell>
          <cell r="AT600">
            <v>-14000</v>
          </cell>
          <cell r="AU600">
            <v>-14000</v>
          </cell>
          <cell r="AV600">
            <v>-14000</v>
          </cell>
          <cell r="AW600">
            <v>-14000</v>
          </cell>
          <cell r="AX600">
            <v>-14000</v>
          </cell>
          <cell r="AY600">
            <v>-14000</v>
          </cell>
          <cell r="AZ600">
            <v>-14000</v>
          </cell>
          <cell r="BA600">
            <v>-28000</v>
          </cell>
          <cell r="BB600">
            <v>-14000</v>
          </cell>
          <cell r="BC600">
            <v>-14000</v>
          </cell>
          <cell r="BD600">
            <v>-14000</v>
          </cell>
          <cell r="BE600">
            <v>-14000</v>
          </cell>
          <cell r="BF600">
            <v>-14000</v>
          </cell>
          <cell r="BG600">
            <v>-14000</v>
          </cell>
          <cell r="BH600">
            <v>-14000</v>
          </cell>
          <cell r="BI600">
            <v>-14000</v>
          </cell>
          <cell r="BJ600">
            <v>-14000</v>
          </cell>
          <cell r="BK600">
            <v>-14000</v>
          </cell>
          <cell r="BL600">
            <v>-14000</v>
          </cell>
        </row>
        <row r="601">
          <cell r="B601">
            <v>14</v>
          </cell>
          <cell r="C601" t="str">
            <v>Woodbine_EN</v>
          </cell>
          <cell r="E601">
            <v>0</v>
          </cell>
          <cell r="F601">
            <v>0</v>
          </cell>
          <cell r="G601">
            <v>0</v>
          </cell>
          <cell r="H601">
            <v>0</v>
          </cell>
          <cell r="I601">
            <v>-1820</v>
          </cell>
          <cell r="J601">
            <v>-1820</v>
          </cell>
          <cell r="K601">
            <v>-1820</v>
          </cell>
          <cell r="L601">
            <v>-3900</v>
          </cell>
          <cell r="M601">
            <v>-5720</v>
          </cell>
          <cell r="N601">
            <v>-5720</v>
          </cell>
          <cell r="O601">
            <v>-5720</v>
          </cell>
          <cell r="P601">
            <v>-7800</v>
          </cell>
          <cell r="Q601">
            <v>-7800</v>
          </cell>
          <cell r="R601">
            <v>-7800</v>
          </cell>
          <cell r="S601">
            <v>-7800</v>
          </cell>
          <cell r="T601">
            <v>-7800</v>
          </cell>
          <cell r="U601">
            <v>-7800</v>
          </cell>
          <cell r="V601">
            <v>-5980</v>
          </cell>
          <cell r="W601">
            <v>-5980</v>
          </cell>
          <cell r="X601">
            <v>-5980</v>
          </cell>
          <cell r="Y601">
            <v>-3900</v>
          </cell>
          <cell r="Z601">
            <v>-3900</v>
          </cell>
          <cell r="AA601">
            <v>-3900</v>
          </cell>
          <cell r="AB601">
            <v>-3900</v>
          </cell>
          <cell r="AC601">
            <v>-3900</v>
          </cell>
          <cell r="AD601">
            <v>-3900</v>
          </cell>
          <cell r="AE601">
            <v>-3900</v>
          </cell>
          <cell r="AF601">
            <v>-3900</v>
          </cell>
          <cell r="AG601">
            <v>-3900</v>
          </cell>
          <cell r="AH601">
            <v>-3900</v>
          </cell>
          <cell r="AI601">
            <v>-7540.0000000000009</v>
          </cell>
          <cell r="AJ601">
            <v>-7540.0000000000009</v>
          </cell>
          <cell r="AK601">
            <v>-7540.0000000000009</v>
          </cell>
          <cell r="AL601">
            <v>-11700.000000000002</v>
          </cell>
          <cell r="AM601">
            <v>-11700.000000000002</v>
          </cell>
          <cell r="AN601">
            <v>-11700.000000000002</v>
          </cell>
          <cell r="AO601">
            <v>-9880</v>
          </cell>
          <cell r="AP601">
            <v>-19760</v>
          </cell>
          <cell r="AQ601">
            <v>0</v>
          </cell>
          <cell r="AR601">
            <v>-7800</v>
          </cell>
          <cell r="AS601">
            <v>-7800</v>
          </cell>
          <cell r="AT601">
            <v>-15600</v>
          </cell>
          <cell r="AU601">
            <v>-7800</v>
          </cell>
          <cell r="AV601">
            <v>-7800</v>
          </cell>
          <cell r="AW601">
            <v>-7800</v>
          </cell>
          <cell r="AX601">
            <v>-7800</v>
          </cell>
          <cell r="AY601">
            <v>-7800</v>
          </cell>
          <cell r="AZ601">
            <v>-7800</v>
          </cell>
          <cell r="BA601">
            <v>-7800</v>
          </cell>
          <cell r="BB601">
            <v>-7800</v>
          </cell>
          <cell r="BC601">
            <v>-7800</v>
          </cell>
          <cell r="BD601">
            <v>-7800</v>
          </cell>
          <cell r="BE601">
            <v>-7800</v>
          </cell>
          <cell r="BF601">
            <v>-7800</v>
          </cell>
          <cell r="BG601">
            <v>-7800</v>
          </cell>
          <cell r="BH601">
            <v>-7800</v>
          </cell>
          <cell r="BI601">
            <v>-7800</v>
          </cell>
          <cell r="BJ601">
            <v>-7800</v>
          </cell>
          <cell r="BK601">
            <v>-7800</v>
          </cell>
          <cell r="BL601">
            <v>-7800</v>
          </cell>
        </row>
        <row r="602">
          <cell r="B602">
            <v>15</v>
          </cell>
          <cell r="C602" t="str">
            <v>Woodbine_AMI</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-2240</v>
          </cell>
          <cell r="X602">
            <v>-2240</v>
          </cell>
          <cell r="Y602">
            <v>-2240</v>
          </cell>
          <cell r="Z602">
            <v>-4800</v>
          </cell>
          <cell r="AA602">
            <v>-4800</v>
          </cell>
          <cell r="AB602">
            <v>-4800</v>
          </cell>
          <cell r="AC602">
            <v>-7040</v>
          </cell>
          <cell r="AD602">
            <v>-7040</v>
          </cell>
          <cell r="AE602">
            <v>-7040</v>
          </cell>
          <cell r="AF602">
            <v>-9600</v>
          </cell>
          <cell r="AG602">
            <v>-9600</v>
          </cell>
          <cell r="AH602">
            <v>-9600</v>
          </cell>
          <cell r="AI602">
            <v>-7360</v>
          </cell>
          <cell r="AJ602">
            <v>-7360</v>
          </cell>
          <cell r="AK602">
            <v>-7360</v>
          </cell>
          <cell r="AL602">
            <v>-4800</v>
          </cell>
          <cell r="AM602">
            <v>-4800</v>
          </cell>
          <cell r="AN602">
            <v>-4800</v>
          </cell>
          <cell r="AO602">
            <v>-9280</v>
          </cell>
          <cell r="AP602">
            <v>-9280</v>
          </cell>
          <cell r="AQ602">
            <v>-9280</v>
          </cell>
          <cell r="AR602">
            <v>-14400.000000000002</v>
          </cell>
          <cell r="AS602">
            <v>-14400.000000000002</v>
          </cell>
          <cell r="AT602">
            <v>-14400.000000000002</v>
          </cell>
          <cell r="AU602">
            <v>-16640</v>
          </cell>
          <cell r="AV602">
            <v>-16640</v>
          </cell>
          <cell r="AW602">
            <v>-16640</v>
          </cell>
          <cell r="AX602">
            <v>-19200</v>
          </cell>
          <cell r="AY602">
            <v>-19200</v>
          </cell>
          <cell r="AZ602">
            <v>-19200</v>
          </cell>
          <cell r="BA602">
            <v>-19200</v>
          </cell>
          <cell r="BB602">
            <v>-19200</v>
          </cell>
          <cell r="BC602">
            <v>-19200</v>
          </cell>
          <cell r="BD602">
            <v>-19200</v>
          </cell>
          <cell r="BE602">
            <v>-19200</v>
          </cell>
          <cell r="BF602">
            <v>-38400</v>
          </cell>
          <cell r="BG602">
            <v>-19200</v>
          </cell>
          <cell r="BH602">
            <v>-19200</v>
          </cell>
          <cell r="BI602">
            <v>-19200</v>
          </cell>
          <cell r="BJ602">
            <v>-19200</v>
          </cell>
          <cell r="BK602">
            <v>-19200</v>
          </cell>
          <cell r="BL602">
            <v>-19200</v>
          </cell>
        </row>
        <row r="603">
          <cell r="B603">
            <v>16</v>
          </cell>
          <cell r="C603" t="str">
            <v>Wilcox</v>
          </cell>
          <cell r="E603">
            <v>0</v>
          </cell>
          <cell r="F603">
            <v>0</v>
          </cell>
          <cell r="G603">
            <v>0</v>
          </cell>
          <cell r="H603">
            <v>0</v>
          </cell>
          <cell r="I603">
            <v>0</v>
          </cell>
          <cell r="J603">
            <v>0</v>
          </cell>
          <cell r="K603">
            <v>0</v>
          </cell>
          <cell r="L603">
            <v>-3400</v>
          </cell>
          <cell r="M603">
            <v>-3400</v>
          </cell>
          <cell r="N603">
            <v>-3400</v>
          </cell>
          <cell r="O603">
            <v>-6800</v>
          </cell>
          <cell r="P603">
            <v>-6800</v>
          </cell>
          <cell r="Q603">
            <v>-6800</v>
          </cell>
          <cell r="R603">
            <v>-6800</v>
          </cell>
          <cell r="S603">
            <v>-6800</v>
          </cell>
          <cell r="T603">
            <v>-6800</v>
          </cell>
          <cell r="U603">
            <v>-6800</v>
          </cell>
          <cell r="V603">
            <v>-6800</v>
          </cell>
          <cell r="W603">
            <v>-6800</v>
          </cell>
          <cell r="X603">
            <v>-6800</v>
          </cell>
          <cell r="Y603">
            <v>-6800</v>
          </cell>
          <cell r="Z603">
            <v>-6800</v>
          </cell>
          <cell r="AA603">
            <v>-6800</v>
          </cell>
          <cell r="AB603">
            <v>-6800</v>
          </cell>
          <cell r="AC603">
            <v>-10200</v>
          </cell>
          <cell r="AD603">
            <v>-10200</v>
          </cell>
          <cell r="AE603">
            <v>-10200</v>
          </cell>
          <cell r="AF603">
            <v>-13600</v>
          </cell>
          <cell r="AG603">
            <v>-13600</v>
          </cell>
          <cell r="AH603">
            <v>-13600</v>
          </cell>
          <cell r="AI603">
            <v>-13600</v>
          </cell>
          <cell r="AJ603">
            <v>-13600</v>
          </cell>
          <cell r="AK603">
            <v>-13600</v>
          </cell>
          <cell r="AL603">
            <v>-13600</v>
          </cell>
          <cell r="AM603">
            <v>-13600</v>
          </cell>
          <cell r="AN603">
            <v>-13600</v>
          </cell>
          <cell r="AO603">
            <v>-17000</v>
          </cell>
          <cell r="AP603">
            <v>-17000</v>
          </cell>
          <cell r="AQ603">
            <v>-17000</v>
          </cell>
          <cell r="AR603">
            <v>-20400</v>
          </cell>
          <cell r="AS603">
            <v>-20400</v>
          </cell>
          <cell r="AT603">
            <v>-20400</v>
          </cell>
          <cell r="AU603">
            <v>-20400</v>
          </cell>
          <cell r="AV603">
            <v>-20400</v>
          </cell>
          <cell r="AW603">
            <v>-40800</v>
          </cell>
          <cell r="AX603">
            <v>-20400</v>
          </cell>
          <cell r="AY603">
            <v>-20400</v>
          </cell>
          <cell r="AZ603">
            <v>-20400</v>
          </cell>
          <cell r="BA603">
            <v>-20400</v>
          </cell>
          <cell r="BB603">
            <v>-20400</v>
          </cell>
          <cell r="BC603">
            <v>-20400</v>
          </cell>
          <cell r="BD603">
            <v>-20400</v>
          </cell>
          <cell r="BE603">
            <v>-20400</v>
          </cell>
          <cell r="BF603">
            <v>-20400</v>
          </cell>
          <cell r="BG603">
            <v>-20400</v>
          </cell>
          <cell r="BH603">
            <v>-20400</v>
          </cell>
          <cell r="BI603">
            <v>-20400</v>
          </cell>
          <cell r="BJ603">
            <v>-20400</v>
          </cell>
          <cell r="BK603">
            <v>-20400</v>
          </cell>
          <cell r="BL603">
            <v>-20400</v>
          </cell>
        </row>
        <row r="604">
          <cell r="B604">
            <v>17</v>
          </cell>
          <cell r="C604" t="str">
            <v>Mississippian</v>
          </cell>
          <cell r="E604">
            <v>0</v>
          </cell>
          <cell r="F604">
            <v>0</v>
          </cell>
          <cell r="G604">
            <v>0</v>
          </cell>
          <cell r="H604">
            <v>-1500</v>
          </cell>
          <cell r="I604">
            <v>-1500</v>
          </cell>
          <cell r="J604">
            <v>-1500</v>
          </cell>
          <cell r="K604">
            <v>-3000</v>
          </cell>
          <cell r="L604">
            <v>-3000</v>
          </cell>
          <cell r="M604">
            <v>-3000</v>
          </cell>
          <cell r="N604">
            <v>-3000</v>
          </cell>
          <cell r="O604">
            <v>-3000</v>
          </cell>
          <cell r="P604">
            <v>-3000</v>
          </cell>
          <cell r="Q604">
            <v>-4500</v>
          </cell>
          <cell r="R604">
            <v>-4500</v>
          </cell>
          <cell r="S604">
            <v>-4500</v>
          </cell>
          <cell r="T604">
            <v>-6000</v>
          </cell>
          <cell r="U604">
            <v>-6000</v>
          </cell>
          <cell r="V604">
            <v>-6000</v>
          </cell>
          <cell r="W604">
            <v>-6000</v>
          </cell>
          <cell r="X604">
            <v>-6000</v>
          </cell>
          <cell r="Y604">
            <v>-6000</v>
          </cell>
          <cell r="Z604">
            <v>-6000</v>
          </cell>
          <cell r="AA604">
            <v>-6000</v>
          </cell>
          <cell r="AB604">
            <v>-6000</v>
          </cell>
          <cell r="AC604">
            <v>-7500</v>
          </cell>
          <cell r="AD604">
            <v>-7500</v>
          </cell>
          <cell r="AE604">
            <v>-7500</v>
          </cell>
          <cell r="AF604">
            <v>-9000</v>
          </cell>
          <cell r="AG604">
            <v>-9000</v>
          </cell>
          <cell r="AH604">
            <v>-9000</v>
          </cell>
          <cell r="AI604">
            <v>-9000</v>
          </cell>
          <cell r="AJ604">
            <v>-9000</v>
          </cell>
          <cell r="AK604">
            <v>-9000</v>
          </cell>
          <cell r="AL604">
            <v>-9000</v>
          </cell>
          <cell r="AM604">
            <v>-9000</v>
          </cell>
          <cell r="AN604">
            <v>-9000</v>
          </cell>
          <cell r="AO604">
            <v>-9000</v>
          </cell>
          <cell r="AP604">
            <v>-18000</v>
          </cell>
          <cell r="AQ604">
            <v>0</v>
          </cell>
          <cell r="AR604">
            <v>-9000</v>
          </cell>
          <cell r="AS604">
            <v>-9000</v>
          </cell>
          <cell r="AT604">
            <v>-18000</v>
          </cell>
          <cell r="AU604">
            <v>-9000</v>
          </cell>
          <cell r="AV604">
            <v>-9000</v>
          </cell>
          <cell r="AW604">
            <v>-9000</v>
          </cell>
          <cell r="AX604">
            <v>-9000</v>
          </cell>
          <cell r="AY604">
            <v>-9000</v>
          </cell>
          <cell r="AZ604">
            <v>-9000</v>
          </cell>
          <cell r="BA604">
            <v>-9000</v>
          </cell>
          <cell r="BB604">
            <v>-9000</v>
          </cell>
          <cell r="BC604">
            <v>-9000</v>
          </cell>
          <cell r="BD604">
            <v>-9000</v>
          </cell>
          <cell r="BE604">
            <v>-9000</v>
          </cell>
          <cell r="BF604">
            <v>-9000</v>
          </cell>
          <cell r="BG604">
            <v>-9000</v>
          </cell>
          <cell r="BH604">
            <v>-9000</v>
          </cell>
          <cell r="BI604">
            <v>-9000</v>
          </cell>
          <cell r="BJ604">
            <v>-9000</v>
          </cell>
          <cell r="BK604">
            <v>-9000</v>
          </cell>
          <cell r="BL604">
            <v>-9000</v>
          </cell>
        </row>
        <row r="605">
          <cell r="B605">
            <v>18</v>
          </cell>
          <cell r="C605" t="str">
            <v>LRSP1</v>
          </cell>
          <cell r="E605">
            <v>0</v>
          </cell>
          <cell r="F605">
            <v>0</v>
          </cell>
          <cell r="G605">
            <v>0</v>
          </cell>
          <cell r="H605">
            <v>0</v>
          </cell>
          <cell r="I605">
            <v>-6300</v>
          </cell>
          <cell r="J605">
            <v>-6300</v>
          </cell>
          <cell r="K605">
            <v>0</v>
          </cell>
          <cell r="L605">
            <v>-1800</v>
          </cell>
          <cell r="M605">
            <v>-1800</v>
          </cell>
          <cell r="N605">
            <v>-6300</v>
          </cell>
          <cell r="O605">
            <v>-6300</v>
          </cell>
          <cell r="P605">
            <v>-6300</v>
          </cell>
          <cell r="Q605">
            <v>-8100</v>
          </cell>
          <cell r="R605">
            <v>-8100</v>
          </cell>
          <cell r="S605">
            <v>-8100</v>
          </cell>
          <cell r="T605">
            <v>-8100</v>
          </cell>
          <cell r="U605">
            <v>-8100</v>
          </cell>
          <cell r="V605">
            <v>-8100</v>
          </cell>
          <cell r="W605">
            <v>-8100</v>
          </cell>
          <cell r="X605">
            <v>-8100</v>
          </cell>
          <cell r="Y605">
            <v>-14400</v>
          </cell>
          <cell r="Z605">
            <v>-14400</v>
          </cell>
          <cell r="AA605">
            <v>-14400</v>
          </cell>
          <cell r="AB605">
            <v>-16200</v>
          </cell>
          <cell r="AC605">
            <v>-16200</v>
          </cell>
          <cell r="AD605">
            <v>-16200</v>
          </cell>
          <cell r="AE605">
            <v>-16200</v>
          </cell>
          <cell r="AF605">
            <v>-16200</v>
          </cell>
          <cell r="AG605">
            <v>-16200</v>
          </cell>
          <cell r="AH605">
            <v>-16200</v>
          </cell>
          <cell r="AI605">
            <v>-16200</v>
          </cell>
          <cell r="AJ605">
            <v>-16200</v>
          </cell>
          <cell r="AK605">
            <v>-16200</v>
          </cell>
          <cell r="AL605">
            <v>-16200</v>
          </cell>
          <cell r="AM605">
            <v>-16200</v>
          </cell>
          <cell r="AN605">
            <v>-16200</v>
          </cell>
          <cell r="AO605">
            <v>-16200</v>
          </cell>
          <cell r="AP605">
            <v>-32400</v>
          </cell>
          <cell r="AQ605">
            <v>0</v>
          </cell>
          <cell r="AR605">
            <v>-16200</v>
          </cell>
          <cell r="AS605">
            <v>-16200</v>
          </cell>
          <cell r="AT605">
            <v>-32400</v>
          </cell>
          <cell r="AU605">
            <v>-16200</v>
          </cell>
          <cell r="AV605">
            <v>-16200</v>
          </cell>
          <cell r="AW605">
            <v>-16200</v>
          </cell>
          <cell r="AX605">
            <v>-16200</v>
          </cell>
          <cell r="AY605">
            <v>-16200</v>
          </cell>
          <cell r="AZ605">
            <v>-16200</v>
          </cell>
          <cell r="BA605">
            <v>-16200</v>
          </cell>
          <cell r="BB605">
            <v>-16200</v>
          </cell>
          <cell r="BC605">
            <v>-16200</v>
          </cell>
          <cell r="BD605">
            <v>-16200</v>
          </cell>
          <cell r="BE605">
            <v>-16200</v>
          </cell>
          <cell r="BF605">
            <v>-16200</v>
          </cell>
          <cell r="BG605">
            <v>-16200</v>
          </cell>
          <cell r="BH605">
            <v>-16200</v>
          </cell>
          <cell r="BI605">
            <v>-16200</v>
          </cell>
          <cell r="BJ605">
            <v>-16200</v>
          </cell>
          <cell r="BK605">
            <v>-16200</v>
          </cell>
          <cell r="BL605">
            <v>-16200</v>
          </cell>
        </row>
        <row r="606">
          <cell r="B606">
            <v>19</v>
          </cell>
          <cell r="C606" t="str">
            <v>LRSP2</v>
          </cell>
          <cell r="E606">
            <v>0</v>
          </cell>
          <cell r="F606">
            <v>0</v>
          </cell>
          <cell r="G606">
            <v>0</v>
          </cell>
          <cell r="H606">
            <v>-4000</v>
          </cell>
          <cell r="I606">
            <v>-4000</v>
          </cell>
          <cell r="J606">
            <v>0</v>
          </cell>
          <cell r="K606">
            <v>-4500</v>
          </cell>
          <cell r="L606">
            <v>-4500</v>
          </cell>
          <cell r="M606">
            <v>0</v>
          </cell>
          <cell r="N606">
            <v>0</v>
          </cell>
          <cell r="O606">
            <v>-4000</v>
          </cell>
          <cell r="P606">
            <v>-4000</v>
          </cell>
          <cell r="Q606">
            <v>-4000</v>
          </cell>
          <cell r="R606">
            <v>-8500</v>
          </cell>
          <cell r="S606">
            <v>-8500</v>
          </cell>
          <cell r="T606">
            <v>-8500</v>
          </cell>
          <cell r="U606">
            <v>-8500</v>
          </cell>
          <cell r="V606">
            <v>-8500</v>
          </cell>
          <cell r="W606">
            <v>-8500</v>
          </cell>
          <cell r="X606">
            <v>-8500</v>
          </cell>
          <cell r="Y606">
            <v>-8500</v>
          </cell>
          <cell r="Z606">
            <v>-8500</v>
          </cell>
          <cell r="AA606">
            <v>-8500</v>
          </cell>
          <cell r="AB606">
            <v>-8500</v>
          </cell>
          <cell r="AC606">
            <v>-12500</v>
          </cell>
          <cell r="AD606">
            <v>-12500</v>
          </cell>
          <cell r="AE606">
            <v>-12500</v>
          </cell>
          <cell r="AF606">
            <v>-17000</v>
          </cell>
          <cell r="AG606">
            <v>-17000</v>
          </cell>
          <cell r="AH606">
            <v>-17000</v>
          </cell>
          <cell r="AI606">
            <v>-17000</v>
          </cell>
          <cell r="AJ606">
            <v>-17000</v>
          </cell>
          <cell r="AK606">
            <v>-17000</v>
          </cell>
          <cell r="AL606">
            <v>-17000</v>
          </cell>
          <cell r="AM606">
            <v>-17000</v>
          </cell>
          <cell r="AN606">
            <v>-17000</v>
          </cell>
          <cell r="AO606">
            <v>-21000</v>
          </cell>
          <cell r="AP606">
            <v>-42000</v>
          </cell>
          <cell r="AQ606">
            <v>0</v>
          </cell>
          <cell r="AR606">
            <v>-25500</v>
          </cell>
          <cell r="AS606">
            <v>-25500</v>
          </cell>
          <cell r="AT606">
            <v>-51000</v>
          </cell>
          <cell r="AU606">
            <v>-25500</v>
          </cell>
          <cell r="AV606">
            <v>-25500</v>
          </cell>
          <cell r="AW606">
            <v>-25500</v>
          </cell>
          <cell r="AX606">
            <v>-25500</v>
          </cell>
          <cell r="AY606">
            <v>-25500</v>
          </cell>
          <cell r="AZ606">
            <v>-25500</v>
          </cell>
          <cell r="BA606">
            <v>-25500</v>
          </cell>
          <cell r="BB606">
            <v>-25500</v>
          </cell>
          <cell r="BC606">
            <v>-25500</v>
          </cell>
          <cell r="BD606">
            <v>-25500</v>
          </cell>
          <cell r="BE606">
            <v>-25500</v>
          </cell>
          <cell r="BF606">
            <v>-25500</v>
          </cell>
          <cell r="BG606">
            <v>-25500</v>
          </cell>
          <cell r="BH606">
            <v>-25500</v>
          </cell>
          <cell r="BI606">
            <v>-25500</v>
          </cell>
          <cell r="BJ606">
            <v>-25500</v>
          </cell>
          <cell r="BK606">
            <v>-25500</v>
          </cell>
          <cell r="BL606">
            <v>-25500</v>
          </cell>
        </row>
        <row r="607">
          <cell r="B607">
            <v>20</v>
          </cell>
          <cell r="C607" t="str">
            <v>LRSP3</v>
          </cell>
          <cell r="E607">
            <v>0</v>
          </cell>
          <cell r="F607">
            <v>0</v>
          </cell>
          <cell r="G607">
            <v>0</v>
          </cell>
          <cell r="H607">
            <v>0</v>
          </cell>
          <cell r="I607">
            <v>0</v>
          </cell>
          <cell r="J607">
            <v>-4500</v>
          </cell>
          <cell r="K607">
            <v>-4500</v>
          </cell>
          <cell r="L607">
            <v>0</v>
          </cell>
          <cell r="M607">
            <v>-4500</v>
          </cell>
          <cell r="N607">
            <v>-4500</v>
          </cell>
          <cell r="O607">
            <v>-4500</v>
          </cell>
          <cell r="P607">
            <v>-4500</v>
          </cell>
          <cell r="Q607">
            <v>-4500</v>
          </cell>
          <cell r="R607">
            <v>-9000</v>
          </cell>
          <cell r="S607">
            <v>-9000</v>
          </cell>
          <cell r="T607">
            <v>-9000</v>
          </cell>
          <cell r="U607">
            <v>-9000</v>
          </cell>
          <cell r="V607">
            <v>-9000</v>
          </cell>
          <cell r="W607">
            <v>-9000</v>
          </cell>
          <cell r="X607">
            <v>-9000</v>
          </cell>
          <cell r="Y607">
            <v>-9000</v>
          </cell>
          <cell r="Z607">
            <v>-13500</v>
          </cell>
          <cell r="AA607">
            <v>-13500</v>
          </cell>
          <cell r="AB607">
            <v>-13500</v>
          </cell>
          <cell r="AC607">
            <v>-18000</v>
          </cell>
          <cell r="AD607">
            <v>-18000</v>
          </cell>
          <cell r="AE607">
            <v>-18000</v>
          </cell>
          <cell r="AF607">
            <v>-18000</v>
          </cell>
          <cell r="AG607">
            <v>-18000</v>
          </cell>
          <cell r="AH607">
            <v>-18000</v>
          </cell>
          <cell r="AI607">
            <v>-18000</v>
          </cell>
          <cell r="AJ607">
            <v>-18000</v>
          </cell>
          <cell r="AK607">
            <v>-18000</v>
          </cell>
          <cell r="AL607">
            <v>-22500</v>
          </cell>
          <cell r="AM607">
            <v>-22500</v>
          </cell>
          <cell r="AN607">
            <v>-22500</v>
          </cell>
          <cell r="AO607">
            <v>-27000</v>
          </cell>
          <cell r="AP607">
            <v>-27000</v>
          </cell>
          <cell r="AQ607">
            <v>-27000</v>
          </cell>
          <cell r="AR607">
            <v>-27000</v>
          </cell>
          <cell r="AS607">
            <v>-27000</v>
          </cell>
          <cell r="AT607">
            <v>-27000</v>
          </cell>
          <cell r="AU607">
            <v>-27000</v>
          </cell>
          <cell r="AV607">
            <v>-54000</v>
          </cell>
          <cell r="AW607">
            <v>-27000</v>
          </cell>
          <cell r="AX607">
            <v>-31500</v>
          </cell>
          <cell r="AY607">
            <v>-31500</v>
          </cell>
          <cell r="AZ607">
            <v>-31500</v>
          </cell>
          <cell r="BA607">
            <v>-36000</v>
          </cell>
          <cell r="BB607">
            <v>-36000</v>
          </cell>
          <cell r="BC607">
            <v>-36000</v>
          </cell>
          <cell r="BD607">
            <v>-36000</v>
          </cell>
          <cell r="BE607">
            <v>-36000</v>
          </cell>
          <cell r="BF607">
            <v>-36000</v>
          </cell>
          <cell r="BG607">
            <v>-36000</v>
          </cell>
          <cell r="BH607">
            <v>-36000</v>
          </cell>
          <cell r="BI607">
            <v>-36000</v>
          </cell>
          <cell r="BJ607">
            <v>-36000</v>
          </cell>
          <cell r="BK607">
            <v>-36000</v>
          </cell>
          <cell r="BL607">
            <v>-36000</v>
          </cell>
        </row>
        <row r="608">
          <cell r="B608">
            <v>21</v>
          </cell>
          <cell r="C608" t="str">
            <v>LRSP4</v>
          </cell>
          <cell r="E608">
            <v>0</v>
          </cell>
          <cell r="F608">
            <v>0</v>
          </cell>
          <cell r="G608">
            <v>0</v>
          </cell>
          <cell r="H608">
            <v>0</v>
          </cell>
          <cell r="I608">
            <v>0</v>
          </cell>
          <cell r="J608">
            <v>0</v>
          </cell>
          <cell r="K608">
            <v>0</v>
          </cell>
          <cell r="L608">
            <v>0</v>
          </cell>
          <cell r="M608">
            <v>0</v>
          </cell>
          <cell r="N608">
            <v>0</v>
          </cell>
          <cell r="O608">
            <v>-3600</v>
          </cell>
          <cell r="P608">
            <v>-3600</v>
          </cell>
          <cell r="Q608">
            <v>-3600</v>
          </cell>
          <cell r="R608">
            <v>-3600</v>
          </cell>
          <cell r="S608">
            <v>-7200</v>
          </cell>
          <cell r="T608">
            <v>-7200</v>
          </cell>
          <cell r="U608">
            <v>-7200</v>
          </cell>
          <cell r="V608">
            <v>-7200</v>
          </cell>
          <cell r="W608">
            <v>-7200</v>
          </cell>
          <cell r="X608">
            <v>-7200</v>
          </cell>
          <cell r="Y608">
            <v>-7200</v>
          </cell>
          <cell r="Z608">
            <v>-7200</v>
          </cell>
          <cell r="AA608">
            <v>-7200</v>
          </cell>
          <cell r="AB608">
            <v>-7200</v>
          </cell>
          <cell r="AC608">
            <v>-10800</v>
          </cell>
          <cell r="AD608">
            <v>-10800</v>
          </cell>
          <cell r="AE608">
            <v>-10800</v>
          </cell>
          <cell r="AF608">
            <v>-10800</v>
          </cell>
          <cell r="AG608">
            <v>-14400</v>
          </cell>
          <cell r="AH608">
            <v>-14400</v>
          </cell>
          <cell r="AI608">
            <v>-14400</v>
          </cell>
          <cell r="AJ608">
            <v>-14400</v>
          </cell>
          <cell r="AK608">
            <v>-14400</v>
          </cell>
          <cell r="AL608">
            <v>-14400</v>
          </cell>
          <cell r="AM608">
            <v>-14400</v>
          </cell>
          <cell r="AN608">
            <v>-14400</v>
          </cell>
          <cell r="AO608">
            <v>-18000</v>
          </cell>
          <cell r="AP608">
            <v>-18000</v>
          </cell>
          <cell r="AQ608">
            <v>-18000</v>
          </cell>
          <cell r="AR608">
            <v>-18000</v>
          </cell>
          <cell r="AS608">
            <v>-21600</v>
          </cell>
          <cell r="AT608">
            <v>-21600</v>
          </cell>
          <cell r="AU608">
            <v>-21600</v>
          </cell>
          <cell r="AV608">
            <v>-21600</v>
          </cell>
          <cell r="AW608">
            <v>-21600</v>
          </cell>
          <cell r="AX608">
            <v>-21600</v>
          </cell>
          <cell r="AY608">
            <v>-21600</v>
          </cell>
          <cell r="AZ608">
            <v>-21600</v>
          </cell>
          <cell r="BA608">
            <v>-43200</v>
          </cell>
          <cell r="BB608">
            <v>-21600</v>
          </cell>
          <cell r="BC608">
            <v>-21600</v>
          </cell>
          <cell r="BD608">
            <v>-21600</v>
          </cell>
          <cell r="BE608">
            <v>-21600</v>
          </cell>
          <cell r="BF608">
            <v>-21600</v>
          </cell>
          <cell r="BG608">
            <v>-21600</v>
          </cell>
          <cell r="BH608">
            <v>-21600</v>
          </cell>
          <cell r="BI608">
            <v>-21600</v>
          </cell>
          <cell r="BJ608">
            <v>-21600</v>
          </cell>
          <cell r="BK608">
            <v>-21600</v>
          </cell>
          <cell r="BL608">
            <v>-21600</v>
          </cell>
        </row>
        <row r="609">
          <cell r="B609">
            <v>22</v>
          </cell>
          <cell r="C609" t="str">
            <v>Bakken1</v>
          </cell>
          <cell r="E609">
            <v>-1945.25</v>
          </cell>
          <cell r="F609">
            <v>-3061.25</v>
          </cell>
          <cell r="G609">
            <v>-2162.25</v>
          </cell>
          <cell r="H609">
            <v>-4913.5</v>
          </cell>
          <cell r="I609">
            <v>-8137.5</v>
          </cell>
          <cell r="J609">
            <v>-8137.5</v>
          </cell>
          <cell r="K609">
            <v>-5812.5</v>
          </cell>
          <cell r="L609">
            <v>-8137.5</v>
          </cell>
          <cell r="M609">
            <v>-2325</v>
          </cell>
          <cell r="N609">
            <v>-8137.5</v>
          </cell>
          <cell r="O609">
            <v>-4650</v>
          </cell>
          <cell r="P609">
            <v>-4650</v>
          </cell>
          <cell r="Q609">
            <v>-7537.5</v>
          </cell>
          <cell r="R609">
            <v>-2025</v>
          </cell>
          <cell r="S609">
            <v>-7537.5</v>
          </cell>
          <cell r="T609">
            <v>-4050</v>
          </cell>
          <cell r="U609">
            <v>-7537.5</v>
          </cell>
          <cell r="V609">
            <v>-7537.5</v>
          </cell>
          <cell r="W609">
            <v>-4050</v>
          </cell>
          <cell r="X609">
            <v>-7537.5</v>
          </cell>
          <cell r="Y609">
            <v>-7537.5</v>
          </cell>
          <cell r="Z609">
            <v>-7537.5</v>
          </cell>
          <cell r="AA609">
            <v>-4050</v>
          </cell>
          <cell r="AB609">
            <v>-5512.5</v>
          </cell>
          <cell r="AC609">
            <v>-7537.5</v>
          </cell>
          <cell r="AD609">
            <v>-2025</v>
          </cell>
          <cell r="AE609">
            <v>-7537.5</v>
          </cell>
          <cell r="AF609">
            <v>-4050</v>
          </cell>
          <cell r="AG609">
            <v>-7537.5</v>
          </cell>
          <cell r="AH609">
            <v>-7537.5</v>
          </cell>
          <cell r="AI609">
            <v>-4050</v>
          </cell>
          <cell r="AJ609">
            <v>-7537.5</v>
          </cell>
          <cell r="AK609">
            <v>-7537.5</v>
          </cell>
          <cell r="AL609">
            <v>-7537.5</v>
          </cell>
          <cell r="AM609">
            <v>-4050</v>
          </cell>
          <cell r="AN609">
            <v>-5512.5</v>
          </cell>
          <cell r="AO609">
            <v>-7537.5</v>
          </cell>
          <cell r="AP609">
            <v>-2025</v>
          </cell>
          <cell r="AQ609">
            <v>-7537.5</v>
          </cell>
          <cell r="AR609">
            <v>-4050</v>
          </cell>
          <cell r="AS609">
            <v>-7537.5</v>
          </cell>
          <cell r="AT609">
            <v>-7537.5</v>
          </cell>
          <cell r="AU609">
            <v>-4050</v>
          </cell>
          <cell r="AV609">
            <v>-7537.5</v>
          </cell>
          <cell r="AW609">
            <v>-7537.5</v>
          </cell>
          <cell r="AX609">
            <v>-7537.5</v>
          </cell>
          <cell r="AY609">
            <v>-4050</v>
          </cell>
          <cell r="AZ609">
            <v>-5512.5</v>
          </cell>
          <cell r="BA609">
            <v>-7537.5</v>
          </cell>
          <cell r="BB609">
            <v>-2025</v>
          </cell>
          <cell r="BC609">
            <v>-7537.5</v>
          </cell>
          <cell r="BD609">
            <v>-4050</v>
          </cell>
          <cell r="BE609">
            <v>-7537.5</v>
          </cell>
          <cell r="BF609">
            <v>-7537.5</v>
          </cell>
          <cell r="BG609">
            <v>-4050</v>
          </cell>
          <cell r="BH609">
            <v>-7537.5</v>
          </cell>
          <cell r="BI609">
            <v>-7537.5</v>
          </cell>
          <cell r="BJ609">
            <v>-7537.5</v>
          </cell>
          <cell r="BK609">
            <v>-4050</v>
          </cell>
          <cell r="BL609">
            <v>-5512.5</v>
          </cell>
        </row>
        <row r="610">
          <cell r="B610">
            <v>23</v>
          </cell>
          <cell r="C610" t="str">
            <v>Bakken2</v>
          </cell>
          <cell r="E610">
            <v>0</v>
          </cell>
          <cell r="F610">
            <v>0</v>
          </cell>
          <cell r="G610">
            <v>-1995</v>
          </cell>
          <cell r="H610">
            <v>-1995</v>
          </cell>
          <cell r="I610">
            <v>-2995</v>
          </cell>
          <cell r="J610">
            <v>-2995</v>
          </cell>
          <cell r="K610">
            <v>-1995</v>
          </cell>
          <cell r="L610">
            <v>-1995</v>
          </cell>
          <cell r="M610">
            <v>-2995</v>
          </cell>
          <cell r="N610">
            <v>-2995</v>
          </cell>
          <cell r="O610">
            <v>-1995</v>
          </cell>
          <cell r="P610">
            <v>-2995</v>
          </cell>
          <cell r="Q610">
            <v>-2995</v>
          </cell>
          <cell r="R610">
            <v>-1995</v>
          </cell>
          <cell r="S610">
            <v>-2995</v>
          </cell>
          <cell r="T610">
            <v>-1995</v>
          </cell>
          <cell r="U610">
            <v>-2995</v>
          </cell>
          <cell r="V610">
            <v>-2995</v>
          </cell>
          <cell r="W610">
            <v>-1995</v>
          </cell>
          <cell r="X610">
            <v>-2995</v>
          </cell>
          <cell r="Y610">
            <v>-2995</v>
          </cell>
          <cell r="Z610">
            <v>-2995</v>
          </cell>
          <cell r="AA610">
            <v>-1995</v>
          </cell>
          <cell r="AB610">
            <v>-2995</v>
          </cell>
          <cell r="AC610">
            <v>-2995</v>
          </cell>
          <cell r="AD610">
            <v>-1995</v>
          </cell>
          <cell r="AE610">
            <v>-2995</v>
          </cell>
          <cell r="AF610">
            <v>-1995</v>
          </cell>
          <cell r="AG610">
            <v>-2995</v>
          </cell>
          <cell r="AH610">
            <v>-2995</v>
          </cell>
          <cell r="AI610">
            <v>-1995</v>
          </cell>
          <cell r="AJ610">
            <v>-2995</v>
          </cell>
          <cell r="AK610">
            <v>-2995</v>
          </cell>
          <cell r="AL610">
            <v>-2995</v>
          </cell>
          <cell r="AM610">
            <v>-1995</v>
          </cell>
          <cell r="AN610">
            <v>-2995</v>
          </cell>
          <cell r="AO610">
            <v>-2995</v>
          </cell>
          <cell r="AP610">
            <v>-1995</v>
          </cell>
          <cell r="AQ610">
            <v>-2920</v>
          </cell>
          <cell r="AR610">
            <v>-1920</v>
          </cell>
          <cell r="AS610">
            <v>-2920</v>
          </cell>
          <cell r="AT610">
            <v>-2920</v>
          </cell>
          <cell r="AU610">
            <v>-1920</v>
          </cell>
          <cell r="AV610">
            <v>-2920</v>
          </cell>
          <cell r="AW610">
            <v>-2920</v>
          </cell>
          <cell r="AX610">
            <v>-2920</v>
          </cell>
          <cell r="AY610">
            <v>-1920</v>
          </cell>
          <cell r="AZ610">
            <v>-2920</v>
          </cell>
          <cell r="BA610">
            <v>-2920</v>
          </cell>
          <cell r="BB610">
            <v>-1920</v>
          </cell>
          <cell r="BC610">
            <v>-2920</v>
          </cell>
          <cell r="BD610">
            <v>-1920</v>
          </cell>
          <cell r="BE610">
            <v>-1960</v>
          </cell>
          <cell r="BF610">
            <v>-1960</v>
          </cell>
          <cell r="BG610">
            <v>-960</v>
          </cell>
          <cell r="BH610">
            <v>-1960</v>
          </cell>
          <cell r="BI610">
            <v>-1960</v>
          </cell>
          <cell r="BJ610">
            <v>-1960</v>
          </cell>
          <cell r="BK610">
            <v>-960</v>
          </cell>
          <cell r="BL610">
            <v>-1960</v>
          </cell>
        </row>
        <row r="611">
          <cell r="B611">
            <v>24</v>
          </cell>
          <cell r="C611" t="str">
            <v>ThreeForks</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-3292</v>
          </cell>
          <cell r="AD611">
            <v>-3292</v>
          </cell>
          <cell r="AE611">
            <v>-6584</v>
          </cell>
          <cell r="AF611">
            <v>-6584</v>
          </cell>
          <cell r="AG611">
            <v>-6584</v>
          </cell>
          <cell r="AH611">
            <v>-6584</v>
          </cell>
          <cell r="AI611">
            <v>-6584</v>
          </cell>
          <cell r="AJ611">
            <v>-6584</v>
          </cell>
          <cell r="AK611">
            <v>-6584</v>
          </cell>
          <cell r="AL611">
            <v>-6584</v>
          </cell>
          <cell r="AM611">
            <v>-6584</v>
          </cell>
          <cell r="AN611">
            <v>-6584</v>
          </cell>
          <cell r="AO611">
            <v>-6584</v>
          </cell>
          <cell r="AP611">
            <v>-9876</v>
          </cell>
          <cell r="AQ611">
            <v>-3292</v>
          </cell>
          <cell r="AR611">
            <v>-6584</v>
          </cell>
          <cell r="AS611">
            <v>-6584</v>
          </cell>
          <cell r="AT611">
            <v>-9876</v>
          </cell>
          <cell r="AU611">
            <v>-6584</v>
          </cell>
          <cell r="AV611">
            <v>-6584</v>
          </cell>
          <cell r="AW611">
            <v>-6584</v>
          </cell>
          <cell r="AX611">
            <v>-6584</v>
          </cell>
          <cell r="AY611">
            <v>-6584</v>
          </cell>
          <cell r="AZ611">
            <v>-6584</v>
          </cell>
          <cell r="BA611">
            <v>-6584</v>
          </cell>
          <cell r="BB611">
            <v>-6584</v>
          </cell>
          <cell r="BC611">
            <v>-6584</v>
          </cell>
          <cell r="BD611">
            <v>-6584</v>
          </cell>
          <cell r="BE611">
            <v>-6584</v>
          </cell>
          <cell r="BF611">
            <v>-6584</v>
          </cell>
          <cell r="BG611">
            <v>-6584</v>
          </cell>
          <cell r="BH611">
            <v>-6584</v>
          </cell>
          <cell r="BI611">
            <v>-6584</v>
          </cell>
          <cell r="BJ611">
            <v>-6584</v>
          </cell>
          <cell r="BK611">
            <v>-6584</v>
          </cell>
          <cell r="BL611">
            <v>-6584</v>
          </cell>
        </row>
        <row r="612">
          <cell r="B612">
            <v>25</v>
          </cell>
          <cell r="C612" t="str">
            <v>CH4</v>
          </cell>
          <cell r="E612">
            <v>0</v>
          </cell>
          <cell r="F612">
            <v>0</v>
          </cell>
          <cell r="G612">
            <v>0</v>
          </cell>
          <cell r="H612">
            <v>0</v>
          </cell>
          <cell r="I612">
            <v>-2800</v>
          </cell>
          <cell r="J612">
            <v>-2800</v>
          </cell>
          <cell r="K612">
            <v>-5600</v>
          </cell>
          <cell r="L612">
            <v>-8800</v>
          </cell>
          <cell r="M612">
            <v>-8800</v>
          </cell>
          <cell r="N612">
            <v>-9200</v>
          </cell>
          <cell r="O612">
            <v>-9200</v>
          </cell>
          <cell r="P612">
            <v>-9200</v>
          </cell>
          <cell r="Q612">
            <v>-8800</v>
          </cell>
          <cell r="R612">
            <v>-8800</v>
          </cell>
          <cell r="S612">
            <v>-8800</v>
          </cell>
          <cell r="T612">
            <v>-12000</v>
          </cell>
          <cell r="U612">
            <v>-12000</v>
          </cell>
          <cell r="V612">
            <v>-12000</v>
          </cell>
          <cell r="W612">
            <v>-12000</v>
          </cell>
          <cell r="X612">
            <v>-12000</v>
          </cell>
          <cell r="Y612">
            <v>-12000</v>
          </cell>
          <cell r="Z612">
            <v>-12000</v>
          </cell>
          <cell r="AA612">
            <v>-12000</v>
          </cell>
          <cell r="AB612">
            <v>-12000</v>
          </cell>
          <cell r="AC612">
            <v>-12000</v>
          </cell>
          <cell r="AD612">
            <v>-12000</v>
          </cell>
          <cell r="AE612">
            <v>-12000</v>
          </cell>
          <cell r="AF612">
            <v>-12000</v>
          </cell>
          <cell r="AG612">
            <v>-12000</v>
          </cell>
          <cell r="AH612">
            <v>-12000</v>
          </cell>
          <cell r="AI612">
            <v>-12000</v>
          </cell>
          <cell r="AJ612">
            <v>-12000</v>
          </cell>
          <cell r="AK612">
            <v>-12000</v>
          </cell>
          <cell r="AL612">
            <v>-12000</v>
          </cell>
          <cell r="AM612">
            <v>-12000</v>
          </cell>
          <cell r="AN612">
            <v>-12000</v>
          </cell>
          <cell r="AO612">
            <v>-24000</v>
          </cell>
          <cell r="AP612">
            <v>-12000</v>
          </cell>
          <cell r="AQ612">
            <v>0</v>
          </cell>
          <cell r="AR612">
            <v>-24000</v>
          </cell>
          <cell r="AS612">
            <v>-12000</v>
          </cell>
          <cell r="AT612">
            <v>-12000</v>
          </cell>
          <cell r="AU612">
            <v>-12000</v>
          </cell>
          <cell r="AV612">
            <v>-12000</v>
          </cell>
          <cell r="AW612">
            <v>-12000</v>
          </cell>
          <cell r="AX612">
            <v>-12000</v>
          </cell>
          <cell r="AY612">
            <v>-12000</v>
          </cell>
          <cell r="AZ612">
            <v>-12000</v>
          </cell>
          <cell r="BA612">
            <v>-12000</v>
          </cell>
          <cell r="BB612">
            <v>-12000</v>
          </cell>
          <cell r="BC612">
            <v>-12000</v>
          </cell>
          <cell r="BD612">
            <v>-12000</v>
          </cell>
          <cell r="BE612">
            <v>-12000</v>
          </cell>
          <cell r="BF612">
            <v>-12000</v>
          </cell>
          <cell r="BG612">
            <v>-12000</v>
          </cell>
          <cell r="BH612">
            <v>-12000</v>
          </cell>
          <cell r="BI612">
            <v>-12000</v>
          </cell>
          <cell r="BJ612">
            <v>-12000</v>
          </cell>
          <cell r="BK612">
            <v>-12000</v>
          </cell>
          <cell r="BL612">
            <v>-6400</v>
          </cell>
        </row>
        <row r="613">
          <cell r="B613">
            <v>26</v>
          </cell>
          <cell r="C613" t="str">
            <v>CH4_Area</v>
          </cell>
          <cell r="E613">
            <v>0</v>
          </cell>
          <cell r="F613">
            <v>0</v>
          </cell>
          <cell r="G613">
            <v>0</v>
          </cell>
          <cell r="H613">
            <v>0</v>
          </cell>
          <cell r="I613">
            <v>-2520</v>
          </cell>
          <cell r="J613">
            <v>-2520</v>
          </cell>
          <cell r="K613">
            <v>-2520</v>
          </cell>
          <cell r="L613">
            <v>-5400</v>
          </cell>
          <cell r="M613">
            <v>-5400</v>
          </cell>
          <cell r="N613">
            <v>-5400</v>
          </cell>
          <cell r="O613">
            <v>-5400</v>
          </cell>
          <cell r="P613">
            <v>-5400</v>
          </cell>
          <cell r="Q613">
            <v>-5400</v>
          </cell>
          <cell r="R613">
            <v>-5400</v>
          </cell>
          <cell r="S613">
            <v>-5400</v>
          </cell>
          <cell r="T613">
            <v>-5400</v>
          </cell>
          <cell r="U613">
            <v>-5400</v>
          </cell>
          <cell r="V613">
            <v>-5400</v>
          </cell>
          <cell r="W613">
            <v>-5400</v>
          </cell>
          <cell r="X613">
            <v>-5400</v>
          </cell>
          <cell r="Y613">
            <v>-5400</v>
          </cell>
          <cell r="Z613">
            <v>-5400</v>
          </cell>
          <cell r="AA613">
            <v>-5400</v>
          </cell>
          <cell r="AB613">
            <v>-5400</v>
          </cell>
          <cell r="AC613">
            <v>-5400</v>
          </cell>
          <cell r="AD613">
            <v>-5400</v>
          </cell>
          <cell r="AE613">
            <v>-5400</v>
          </cell>
          <cell r="AF613">
            <v>-5400</v>
          </cell>
          <cell r="AG613">
            <v>-5400</v>
          </cell>
          <cell r="AH613">
            <v>-5400</v>
          </cell>
          <cell r="AI613">
            <v>-5400</v>
          </cell>
          <cell r="AJ613">
            <v>-5400</v>
          </cell>
          <cell r="AK613">
            <v>-5400</v>
          </cell>
          <cell r="AL613">
            <v>-5400</v>
          </cell>
          <cell r="AM613">
            <v>-5400</v>
          </cell>
          <cell r="AN613">
            <v>-5400</v>
          </cell>
          <cell r="AO613">
            <v>-10800</v>
          </cell>
          <cell r="AP613">
            <v>-5400</v>
          </cell>
          <cell r="AQ613">
            <v>0</v>
          </cell>
          <cell r="AR613">
            <v>-10800</v>
          </cell>
          <cell r="AS613">
            <v>-5400</v>
          </cell>
          <cell r="AT613">
            <v>-5400</v>
          </cell>
          <cell r="AU613">
            <v>-5400</v>
          </cell>
          <cell r="AV613">
            <v>-5400</v>
          </cell>
          <cell r="AW613">
            <v>-5400</v>
          </cell>
          <cell r="AX613">
            <v>-5400</v>
          </cell>
          <cell r="AY613">
            <v>-5400</v>
          </cell>
          <cell r="AZ613">
            <v>-5400</v>
          </cell>
          <cell r="BA613">
            <v>-5400</v>
          </cell>
          <cell r="BB613">
            <v>-5400</v>
          </cell>
          <cell r="BC613">
            <v>-5400</v>
          </cell>
          <cell r="BD613">
            <v>-5400</v>
          </cell>
          <cell r="BE613">
            <v>-5400</v>
          </cell>
          <cell r="BF613">
            <v>-5400</v>
          </cell>
          <cell r="BG613">
            <v>-5400</v>
          </cell>
          <cell r="BH613">
            <v>-5400</v>
          </cell>
          <cell r="BI613">
            <v>-5400</v>
          </cell>
          <cell r="BJ613">
            <v>-5400</v>
          </cell>
          <cell r="BK613">
            <v>-5400</v>
          </cell>
          <cell r="BL613">
            <v>-2880</v>
          </cell>
        </row>
        <row r="614">
          <cell r="E614">
            <v>-3918.25</v>
          </cell>
          <cell r="F614">
            <v>-4849.25</v>
          </cell>
          <cell r="G614">
            <v>-5397.3760000000002</v>
          </cell>
          <cell r="H614">
            <v>-12408.5</v>
          </cell>
          <cell r="I614">
            <v>-30072.5</v>
          </cell>
          <cell r="J614">
            <v>-30572.5</v>
          </cell>
          <cell r="K614">
            <v>-33147.5</v>
          </cell>
          <cell r="L614">
            <v>-47801.797930000001</v>
          </cell>
          <cell r="M614">
            <v>-42057.914720000001</v>
          </cell>
          <cell r="N614">
            <v>-63572.974329999997</v>
          </cell>
          <cell r="O614">
            <v>-88222.647887140003</v>
          </cell>
          <cell r="P614">
            <v>-75079.563469999994</v>
          </cell>
          <cell r="Q614">
            <v>-76597.689408170001</v>
          </cell>
          <cell r="R614">
            <v>-82936.565350000004</v>
          </cell>
          <cell r="S614">
            <v>-94730.07130204</v>
          </cell>
          <cell r="T614">
            <v>-96389.787020000003</v>
          </cell>
          <cell r="U614">
            <v>-114280.6373</v>
          </cell>
          <cell r="V614">
            <v>-98509.583383789999</v>
          </cell>
          <cell r="W614">
            <v>-95072.964449999999</v>
          </cell>
          <cell r="X614">
            <v>-111778.2583758</v>
          </cell>
          <cell r="Y614">
            <v>-107347.49502</v>
          </cell>
          <cell r="Z614">
            <v>-114239.01044</v>
          </cell>
          <cell r="AA614">
            <v>-118294.9924916</v>
          </cell>
          <cell r="AB614">
            <v>-113954.47319</v>
          </cell>
          <cell r="AC614">
            <v>-145491.34346083333</v>
          </cell>
          <cell r="AD614">
            <v>-142463.84346083333</v>
          </cell>
          <cell r="AE614">
            <v>-148783.34346083333</v>
          </cell>
          <cell r="AF614">
            <v>-156255.84346083333</v>
          </cell>
          <cell r="AG614">
            <v>-174308.34346083333</v>
          </cell>
          <cell r="AH614">
            <v>-170823.34346083333</v>
          </cell>
          <cell r="AI614">
            <v>-167735.84346083333</v>
          </cell>
          <cell r="AJ614">
            <v>-176513.34346083333</v>
          </cell>
          <cell r="AK614">
            <v>-172223.34346083333</v>
          </cell>
          <cell r="AL614">
            <v>-178452.34346083333</v>
          </cell>
          <cell r="AM614">
            <v>-175595.84346083333</v>
          </cell>
          <cell r="AN614">
            <v>-176298.34346083333</v>
          </cell>
          <cell r="AO614">
            <v>-216431.17246999999</v>
          </cell>
          <cell r="AP614">
            <v>-251890.67246999999</v>
          </cell>
          <cell r="AQ614">
            <v>-122184.17247</v>
          </cell>
          <cell r="AR614">
            <v>-222808.67246999999</v>
          </cell>
          <cell r="AS614">
            <v>-217096.17246999999</v>
          </cell>
          <cell r="AT614">
            <v>-278888.17246999999</v>
          </cell>
          <cell r="AU614">
            <v>-220968.67246999999</v>
          </cell>
          <cell r="AV614">
            <v>-259456.17246999999</v>
          </cell>
          <cell r="AW614">
            <v>-245856.17246999999</v>
          </cell>
          <cell r="AX614">
            <v>-232516.17246999999</v>
          </cell>
          <cell r="AY614">
            <v>-241508.67246999999</v>
          </cell>
          <cell r="AZ614">
            <v>-236971.17246999999</v>
          </cell>
          <cell r="BA614">
            <v>-279106.52216583333</v>
          </cell>
          <cell r="BB614">
            <v>-236994.02216583333</v>
          </cell>
          <cell r="BC614">
            <v>-243506.52216583333</v>
          </cell>
          <cell r="BD614">
            <v>-239019.02216583333</v>
          </cell>
          <cell r="BE614">
            <v>-242546.52216583333</v>
          </cell>
          <cell r="BF614">
            <v>-261746.52216583333</v>
          </cell>
          <cell r="BG614">
            <v>-238059.02216583333</v>
          </cell>
          <cell r="BH614">
            <v>-242546.52216583333</v>
          </cell>
          <cell r="BI614">
            <v>-242546.52216583333</v>
          </cell>
          <cell r="BJ614">
            <v>-242546.52216583333</v>
          </cell>
          <cell r="BK614">
            <v>-238059.02216583333</v>
          </cell>
          <cell r="BL614">
            <v>-232401.52216583333</v>
          </cell>
        </row>
      </sheetData>
      <sheetData sheetId="18" refreshError="1"/>
      <sheetData sheetId="19" refreshError="1"/>
      <sheetData sheetId="20" refreshError="1">
        <row r="1">
          <cell r="F1" t="str">
            <v>1Q'12</v>
          </cell>
          <cell r="G1" t="str">
            <v>1Q'12</v>
          </cell>
          <cell r="H1" t="str">
            <v>1Q'12</v>
          </cell>
          <cell r="I1" t="str">
            <v>2Q'12</v>
          </cell>
          <cell r="J1" t="str">
            <v>2Q'12</v>
          </cell>
          <cell r="K1" t="str">
            <v>2Q'12</v>
          </cell>
          <cell r="L1" t="str">
            <v>3Q'12</v>
          </cell>
          <cell r="M1" t="str">
            <v>3Q'12</v>
          </cell>
          <cell r="N1" t="str">
            <v>3Q'12</v>
          </cell>
          <cell r="O1" t="str">
            <v>4Q'12</v>
          </cell>
          <cell r="P1" t="str">
            <v>4Q'12</v>
          </cell>
          <cell r="Q1" t="str">
            <v>4Q'12</v>
          </cell>
          <cell r="R1" t="str">
            <v>1Q'13</v>
          </cell>
          <cell r="S1" t="str">
            <v>1Q'13</v>
          </cell>
          <cell r="T1" t="str">
            <v>1Q'13</v>
          </cell>
          <cell r="U1" t="str">
            <v>2Q'13</v>
          </cell>
          <cell r="V1" t="str">
            <v>2Q'13</v>
          </cell>
          <cell r="W1" t="str">
            <v>2Q'13</v>
          </cell>
          <cell r="X1" t="str">
            <v>3Q'13</v>
          </cell>
          <cell r="Y1" t="str">
            <v>3Q'13</v>
          </cell>
          <cell r="Z1" t="str">
            <v>3Q'13</v>
          </cell>
          <cell r="AA1" t="str">
            <v>4Q'13</v>
          </cell>
          <cell r="AB1" t="str">
            <v>4Q'13</v>
          </cell>
          <cell r="AC1" t="str">
            <v>4Q'13</v>
          </cell>
          <cell r="AD1" t="str">
            <v>1Q'14</v>
          </cell>
          <cell r="AE1" t="str">
            <v>1Q'14</v>
          </cell>
          <cell r="AF1" t="str">
            <v>1Q'14</v>
          </cell>
          <cell r="AG1" t="str">
            <v>2Q'14</v>
          </cell>
          <cell r="AH1" t="str">
            <v>2Q'14</v>
          </cell>
          <cell r="AI1" t="str">
            <v>2Q'14</v>
          </cell>
          <cell r="AJ1" t="str">
            <v>3Q'14</v>
          </cell>
          <cell r="AK1" t="str">
            <v>3Q'14</v>
          </cell>
          <cell r="AL1" t="str">
            <v>3Q'14</v>
          </cell>
          <cell r="AM1" t="str">
            <v>4Q'14</v>
          </cell>
          <cell r="AN1" t="str">
            <v>4Q'14</v>
          </cell>
          <cell r="AO1" t="str">
            <v>4Q'14</v>
          </cell>
          <cell r="AP1" t="str">
            <v>1Q'15</v>
          </cell>
          <cell r="AQ1" t="str">
            <v>1Q'15</v>
          </cell>
          <cell r="AR1" t="str">
            <v>1Q'15</v>
          </cell>
          <cell r="AS1" t="str">
            <v>2Q'15</v>
          </cell>
          <cell r="AT1" t="str">
            <v>2Q'15</v>
          </cell>
          <cell r="AU1" t="str">
            <v>2Q'15</v>
          </cell>
          <cell r="AV1" t="str">
            <v>3Q'15</v>
          </cell>
          <cell r="AW1" t="str">
            <v>3Q'15</v>
          </cell>
          <cell r="AX1" t="str">
            <v>3Q'15</v>
          </cell>
          <cell r="AY1" t="str">
            <v>4Q'15</v>
          </cell>
          <cell r="AZ1" t="str">
            <v>4Q'15</v>
          </cell>
          <cell r="BA1" t="str">
            <v>4Q'15</v>
          </cell>
          <cell r="BB1" t="str">
            <v>1Q'16</v>
          </cell>
          <cell r="BC1" t="str">
            <v>1Q'16</v>
          </cell>
          <cell r="BD1" t="str">
            <v>1Q'16</v>
          </cell>
          <cell r="BE1" t="str">
            <v>2Q'16</v>
          </cell>
          <cell r="BF1" t="str">
            <v>2Q'16</v>
          </cell>
          <cell r="BG1" t="str">
            <v>2Q'16</v>
          </cell>
          <cell r="BH1" t="str">
            <v>3Q'16</v>
          </cell>
          <cell r="BI1" t="str">
            <v>3Q'16</v>
          </cell>
          <cell r="BJ1" t="str">
            <v>3Q'16</v>
          </cell>
          <cell r="BK1" t="str">
            <v>4Q'16</v>
          </cell>
          <cell r="BL1" t="str">
            <v>4Q'16</v>
          </cell>
          <cell r="BM1" t="str">
            <v>4Q'16</v>
          </cell>
        </row>
        <row r="2">
          <cell r="C2" t="str">
            <v>GEOI PROVED</v>
          </cell>
        </row>
        <row r="4">
          <cell r="F4">
            <v>40909</v>
          </cell>
          <cell r="G4">
            <v>40940</v>
          </cell>
          <cell r="H4">
            <v>40969</v>
          </cell>
          <cell r="I4">
            <v>41000</v>
          </cell>
          <cell r="J4">
            <v>41030</v>
          </cell>
          <cell r="K4">
            <v>41061</v>
          </cell>
          <cell r="L4">
            <v>41091</v>
          </cell>
          <cell r="M4">
            <v>41122</v>
          </cell>
          <cell r="N4">
            <v>41153</v>
          </cell>
          <cell r="O4">
            <v>41183</v>
          </cell>
          <cell r="P4">
            <v>41214</v>
          </cell>
          <cell r="Q4">
            <v>41244</v>
          </cell>
          <cell r="R4">
            <v>41275</v>
          </cell>
          <cell r="S4">
            <v>41306</v>
          </cell>
          <cell r="T4">
            <v>41334</v>
          </cell>
          <cell r="U4">
            <v>41365</v>
          </cell>
          <cell r="V4">
            <v>41395</v>
          </cell>
          <cell r="W4">
            <v>41426</v>
          </cell>
          <cell r="X4">
            <v>41456</v>
          </cell>
          <cell r="Y4">
            <v>41487</v>
          </cell>
          <cell r="Z4">
            <v>41518</v>
          </cell>
          <cell r="AA4">
            <v>41548</v>
          </cell>
          <cell r="AB4">
            <v>41579</v>
          </cell>
          <cell r="AC4">
            <v>41609</v>
          </cell>
          <cell r="AD4">
            <v>41640</v>
          </cell>
          <cell r="AE4">
            <v>41671</v>
          </cell>
          <cell r="AF4">
            <v>41699</v>
          </cell>
          <cell r="AG4">
            <v>41730</v>
          </cell>
          <cell r="AH4">
            <v>41760</v>
          </cell>
          <cell r="AI4">
            <v>41791</v>
          </cell>
          <cell r="AJ4">
            <v>41821</v>
          </cell>
          <cell r="AK4">
            <v>41852</v>
          </cell>
          <cell r="AL4">
            <v>41883</v>
          </cell>
          <cell r="AM4">
            <v>41913</v>
          </cell>
          <cell r="AN4">
            <v>41944</v>
          </cell>
          <cell r="AO4">
            <v>41974</v>
          </cell>
          <cell r="AP4">
            <v>42005</v>
          </cell>
          <cell r="AQ4">
            <v>42036</v>
          </cell>
          <cell r="AR4">
            <v>42064</v>
          </cell>
          <cell r="AS4">
            <v>42095</v>
          </cell>
          <cell r="AT4">
            <v>42125</v>
          </cell>
          <cell r="AU4">
            <v>42156</v>
          </cell>
          <cell r="AV4">
            <v>42186</v>
          </cell>
          <cell r="AW4">
            <v>42217</v>
          </cell>
          <cell r="AX4">
            <v>42248</v>
          </cell>
          <cell r="AY4">
            <v>42278</v>
          </cell>
          <cell r="AZ4">
            <v>42309</v>
          </cell>
          <cell r="BA4">
            <v>42339</v>
          </cell>
          <cell r="BB4">
            <v>42370</v>
          </cell>
          <cell r="BC4">
            <v>42401</v>
          </cell>
          <cell r="BD4">
            <v>42430</v>
          </cell>
          <cell r="BE4">
            <v>42461</v>
          </cell>
          <cell r="BF4">
            <v>42491</v>
          </cell>
          <cell r="BG4">
            <v>42522</v>
          </cell>
          <cell r="BH4">
            <v>42552</v>
          </cell>
          <cell r="BI4">
            <v>42583</v>
          </cell>
          <cell r="BJ4">
            <v>42614</v>
          </cell>
          <cell r="BK4">
            <v>42644</v>
          </cell>
          <cell r="BL4">
            <v>42675</v>
          </cell>
          <cell r="BM4">
            <v>42705</v>
          </cell>
        </row>
        <row r="6">
          <cell r="B6">
            <v>1</v>
          </cell>
          <cell r="C6" t="str">
            <v>GEOI-PDP</v>
          </cell>
        </row>
        <row r="8">
          <cell r="C8" t="str">
            <v>Net PDP Production</v>
          </cell>
        </row>
        <row r="9">
          <cell r="C9" t="str">
            <v>Net PDP Oil (MBbls)</v>
          </cell>
          <cell r="F9">
            <v>124.4</v>
          </cell>
          <cell r="G9">
            <v>119.3</v>
          </cell>
          <cell r="H9">
            <v>114.1</v>
          </cell>
          <cell r="I9">
            <v>153.56933000000001</v>
          </cell>
          <cell r="J9">
            <v>147.20583999999999</v>
          </cell>
          <cell r="K9">
            <v>140.29263</v>
          </cell>
          <cell r="L9">
            <v>133.71247</v>
          </cell>
          <cell r="M9">
            <v>128.19863000000001</v>
          </cell>
          <cell r="N9">
            <v>123.44289000000001</v>
          </cell>
          <cell r="O9">
            <v>119.27298</v>
          </cell>
          <cell r="P9">
            <v>115.56359</v>
          </cell>
          <cell r="Q9">
            <v>112.22369999999999</v>
          </cell>
          <cell r="R9">
            <v>108.6597</v>
          </cell>
          <cell r="S9">
            <v>105.849</v>
          </cell>
          <cell r="T9">
            <v>103.33459000000001</v>
          </cell>
          <cell r="U9">
            <v>101.01419</v>
          </cell>
          <cell r="V9">
            <v>98.810869999999994</v>
          </cell>
          <cell r="W9">
            <v>96.784090000000006</v>
          </cell>
          <cell r="X9">
            <v>94.884529999999998</v>
          </cell>
          <cell r="Y9">
            <v>93.104429999999994</v>
          </cell>
          <cell r="Z9">
            <v>91.390829999999994</v>
          </cell>
          <cell r="AA9">
            <v>89.81823</v>
          </cell>
          <cell r="AB9">
            <v>88.233670000000004</v>
          </cell>
          <cell r="AC9">
            <v>86.80641</v>
          </cell>
          <cell r="AD9">
            <v>79.129604166666695</v>
          </cell>
          <cell r="AE9">
            <v>79.129604166666695</v>
          </cell>
          <cell r="AF9">
            <v>79.129604166666695</v>
          </cell>
          <cell r="AG9">
            <v>79.129604166666695</v>
          </cell>
          <cell r="AH9">
            <v>79.129604166666695</v>
          </cell>
          <cell r="AI9">
            <v>79.129604166666695</v>
          </cell>
          <cell r="AJ9">
            <v>79.129604166666695</v>
          </cell>
          <cell r="AK9">
            <v>79.129604166666695</v>
          </cell>
          <cell r="AL9">
            <v>79.129604166666695</v>
          </cell>
          <cell r="AM9">
            <v>79.129604166666695</v>
          </cell>
          <cell r="AN9">
            <v>79.129604166666695</v>
          </cell>
          <cell r="AO9">
            <v>79.129604166666695</v>
          </cell>
          <cell r="AP9">
            <v>68.650807499999999</v>
          </cell>
          <cell r="AQ9">
            <v>68.650807499999999</v>
          </cell>
          <cell r="AR9">
            <v>68.650807499999999</v>
          </cell>
          <cell r="AS9">
            <v>68.650807499999999</v>
          </cell>
          <cell r="AT9">
            <v>68.650807499999999</v>
          </cell>
          <cell r="AU9">
            <v>68.650807499999999</v>
          </cell>
          <cell r="AV9">
            <v>68.650807499999999</v>
          </cell>
          <cell r="AW9">
            <v>68.650807499999999</v>
          </cell>
          <cell r="AX9">
            <v>68.650807499999999</v>
          </cell>
          <cell r="AY9">
            <v>68.650807499999999</v>
          </cell>
          <cell r="AZ9">
            <v>68.650807499999999</v>
          </cell>
          <cell r="BA9">
            <v>68.650807499999999</v>
          </cell>
          <cell r="BB9">
            <v>61.175677499999999</v>
          </cell>
          <cell r="BC9">
            <v>61.175677499999999</v>
          </cell>
          <cell r="BD9">
            <v>61.175677499999999</v>
          </cell>
          <cell r="BE9">
            <v>61.175677499999999</v>
          </cell>
          <cell r="BF9">
            <v>61.175677499999999</v>
          </cell>
          <cell r="BG9">
            <v>61.175677499999999</v>
          </cell>
          <cell r="BH9">
            <v>61.175677499999999</v>
          </cell>
          <cell r="BI9">
            <v>61.175677499999999</v>
          </cell>
          <cell r="BJ9">
            <v>61.175677499999999</v>
          </cell>
          <cell r="BK9">
            <v>61.175677499999999</v>
          </cell>
          <cell r="BL9">
            <v>61.175677499999999</v>
          </cell>
          <cell r="BM9">
            <v>61.175677499999999</v>
          </cell>
        </row>
        <row r="10">
          <cell r="C10" t="str">
            <v>Net PDP Gas (MMcf)</v>
          </cell>
          <cell r="F10">
            <v>345.4</v>
          </cell>
          <cell r="G10">
            <v>337.2</v>
          </cell>
          <cell r="H10">
            <v>329.4</v>
          </cell>
          <cell r="I10">
            <v>414.27291000000002</v>
          </cell>
          <cell r="J10">
            <v>405.52893999999998</v>
          </cell>
          <cell r="K10">
            <v>396.58422000000002</v>
          </cell>
          <cell r="L10">
            <v>388.17174999999997</v>
          </cell>
          <cell r="M10">
            <v>380.54300000000001</v>
          </cell>
          <cell r="N10">
            <v>373.52206000000001</v>
          </cell>
          <cell r="O10">
            <v>367.00862999999998</v>
          </cell>
          <cell r="P10">
            <v>360.89263</v>
          </cell>
          <cell r="Q10">
            <v>355.15965999999997</v>
          </cell>
          <cell r="R10">
            <v>335.95278000000002</v>
          </cell>
          <cell r="S10">
            <v>330.00072</v>
          </cell>
          <cell r="T10">
            <v>325.25022000000001</v>
          </cell>
          <cell r="U10">
            <v>320.69824999999997</v>
          </cell>
          <cell r="V10">
            <v>315.00909000000001</v>
          </cell>
          <cell r="W10">
            <v>310.38155999999998</v>
          </cell>
          <cell r="X10">
            <v>306.16538000000003</v>
          </cell>
          <cell r="Y10">
            <v>302.06943999999999</v>
          </cell>
          <cell r="Z10">
            <v>298.38731000000001</v>
          </cell>
          <cell r="AA10">
            <v>294.54028</v>
          </cell>
          <cell r="AB10">
            <v>291.10534000000001</v>
          </cell>
          <cell r="AC10">
            <v>287.69319000000002</v>
          </cell>
          <cell r="AD10">
            <v>267.06700000000001</v>
          </cell>
          <cell r="AE10">
            <v>267.06700000000001</v>
          </cell>
          <cell r="AF10">
            <v>267.06700000000001</v>
          </cell>
          <cell r="AG10">
            <v>267.06700000000001</v>
          </cell>
          <cell r="AH10">
            <v>267.06700000000001</v>
          </cell>
          <cell r="AI10">
            <v>267.06700000000001</v>
          </cell>
          <cell r="AJ10">
            <v>267.06700000000001</v>
          </cell>
          <cell r="AK10">
            <v>267.06700000000001</v>
          </cell>
          <cell r="AL10">
            <v>267.06700000000001</v>
          </cell>
          <cell r="AM10">
            <v>267.06700000000001</v>
          </cell>
          <cell r="AN10">
            <v>267.06700000000001</v>
          </cell>
          <cell r="AO10">
            <v>267.06700000000001</v>
          </cell>
          <cell r="AP10">
            <v>235.10116666666701</v>
          </cell>
          <cell r="AQ10">
            <v>235.10116666666701</v>
          </cell>
          <cell r="AR10">
            <v>235.10116666666701</v>
          </cell>
          <cell r="AS10">
            <v>235.10116666666701</v>
          </cell>
          <cell r="AT10">
            <v>235.10116666666701</v>
          </cell>
          <cell r="AU10">
            <v>235.10116666666701</v>
          </cell>
          <cell r="AV10">
            <v>235.10116666666701</v>
          </cell>
          <cell r="AW10">
            <v>235.10116666666701</v>
          </cell>
          <cell r="AX10">
            <v>235.10116666666701</v>
          </cell>
          <cell r="AY10">
            <v>235.10116666666701</v>
          </cell>
          <cell r="AZ10">
            <v>235.10116666666701</v>
          </cell>
          <cell r="BA10">
            <v>235.10116666666701</v>
          </cell>
          <cell r="BB10">
            <v>208.855979166667</v>
          </cell>
          <cell r="BC10">
            <v>208.855979166667</v>
          </cell>
          <cell r="BD10">
            <v>208.855979166667</v>
          </cell>
          <cell r="BE10">
            <v>208.855979166667</v>
          </cell>
          <cell r="BF10">
            <v>208.855979166667</v>
          </cell>
          <cell r="BG10">
            <v>208.855979166667</v>
          </cell>
          <cell r="BH10">
            <v>208.855979166667</v>
          </cell>
          <cell r="BI10">
            <v>208.855979166667</v>
          </cell>
          <cell r="BJ10">
            <v>208.855979166667</v>
          </cell>
          <cell r="BK10">
            <v>208.855979166667</v>
          </cell>
          <cell r="BL10">
            <v>208.855979166667</v>
          </cell>
          <cell r="BM10">
            <v>208.855979166667</v>
          </cell>
        </row>
        <row r="11">
          <cell r="C11" t="str">
            <v>Net PDP NGL (MBbls)</v>
          </cell>
          <cell r="F11">
            <v>8</v>
          </cell>
          <cell r="G11">
            <v>7.6</v>
          </cell>
          <cell r="H11">
            <v>7.2</v>
          </cell>
          <cell r="I11">
            <v>16.96743</v>
          </cell>
          <cell r="J11">
            <v>16.467680000000001</v>
          </cell>
          <cell r="K11">
            <v>15.797739999999999</v>
          </cell>
          <cell r="L11">
            <v>15.243679999999999</v>
          </cell>
          <cell r="M11">
            <v>14.770099999999999</v>
          </cell>
          <cell r="N11">
            <v>14.355980000000001</v>
          </cell>
          <cell r="O11">
            <v>13.9877</v>
          </cell>
          <cell r="P11">
            <v>13.65432</v>
          </cell>
          <cell r="Q11">
            <v>13.352209999999999</v>
          </cell>
          <cell r="R11">
            <v>12.87148</v>
          </cell>
          <cell r="S11">
            <v>12.56279</v>
          </cell>
          <cell r="T11">
            <v>12.326930000000001</v>
          </cell>
          <cell r="U11">
            <v>12.10633</v>
          </cell>
          <cell r="V11">
            <v>11.84679</v>
          </cell>
          <cell r="W11">
            <v>11.62344</v>
          </cell>
          <cell r="X11">
            <v>11.36618</v>
          </cell>
          <cell r="Y11">
            <v>11.191509999999999</v>
          </cell>
          <cell r="Z11">
            <v>11.02514</v>
          </cell>
          <cell r="AA11">
            <v>10.83863</v>
          </cell>
          <cell r="AB11">
            <v>10.686859999999999</v>
          </cell>
          <cell r="AC11">
            <v>10.54129</v>
          </cell>
          <cell r="AD11">
            <v>9.6876824999999993</v>
          </cell>
          <cell r="AE11">
            <v>9.6876824999999993</v>
          </cell>
          <cell r="AF11">
            <v>9.6876824999999993</v>
          </cell>
          <cell r="AG11">
            <v>9.6876824999999993</v>
          </cell>
          <cell r="AH11">
            <v>9.6876824999999993</v>
          </cell>
          <cell r="AI11">
            <v>9.6876824999999993</v>
          </cell>
          <cell r="AJ11">
            <v>9.6876824999999993</v>
          </cell>
          <cell r="AK11">
            <v>9.6876824999999993</v>
          </cell>
          <cell r="AL11">
            <v>9.6876824999999993</v>
          </cell>
          <cell r="AM11">
            <v>9.6876824999999993</v>
          </cell>
          <cell r="AN11">
            <v>9.6876824999999993</v>
          </cell>
          <cell r="AO11">
            <v>9.6876824999999993</v>
          </cell>
          <cell r="AP11">
            <v>8.4760275000000007</v>
          </cell>
          <cell r="AQ11">
            <v>8.4760275000000007</v>
          </cell>
          <cell r="AR11">
            <v>8.4760275000000007</v>
          </cell>
          <cell r="AS11">
            <v>8.4760275000000007</v>
          </cell>
          <cell r="AT11">
            <v>8.4760275000000007</v>
          </cell>
          <cell r="AU11">
            <v>8.4760275000000007</v>
          </cell>
          <cell r="AV11">
            <v>8.4760275000000007</v>
          </cell>
          <cell r="AW11">
            <v>8.4760275000000007</v>
          </cell>
          <cell r="AX11">
            <v>8.4760275000000007</v>
          </cell>
          <cell r="AY11">
            <v>8.4760275000000007</v>
          </cell>
          <cell r="AZ11">
            <v>8.4760275000000007</v>
          </cell>
          <cell r="BA11">
            <v>8.4760275000000007</v>
          </cell>
          <cell r="BB11">
            <v>7.4709008333333298</v>
          </cell>
          <cell r="BC11">
            <v>7.4709008333333298</v>
          </cell>
          <cell r="BD11">
            <v>7.4709008333333298</v>
          </cell>
          <cell r="BE11">
            <v>7.4709008333333298</v>
          </cell>
          <cell r="BF11">
            <v>7.4709008333333298</v>
          </cell>
          <cell r="BG11">
            <v>7.4709008333333298</v>
          </cell>
          <cell r="BH11">
            <v>7.4709008333333298</v>
          </cell>
          <cell r="BI11">
            <v>7.4709008333333298</v>
          </cell>
          <cell r="BJ11">
            <v>7.4709008333333298</v>
          </cell>
          <cell r="BK11">
            <v>7.4709008333333298</v>
          </cell>
          <cell r="BL11">
            <v>7.4709008333333298</v>
          </cell>
          <cell r="BM11">
            <v>7.4709008333333298</v>
          </cell>
        </row>
        <row r="12">
          <cell r="C12" t="str">
            <v>Equivalent (Mboe)</v>
          </cell>
          <cell r="F12">
            <v>189.96666666666667</v>
          </cell>
          <cell r="G12">
            <v>183.1</v>
          </cell>
          <cell r="H12">
            <v>176.2</v>
          </cell>
          <cell r="I12">
            <v>239.58224500000003</v>
          </cell>
          <cell r="J12">
            <v>231.26167666666666</v>
          </cell>
          <cell r="K12">
            <v>222.18773999999999</v>
          </cell>
          <cell r="L12">
            <v>213.65144166666667</v>
          </cell>
          <cell r="M12">
            <v>206.39256333333333</v>
          </cell>
          <cell r="N12">
            <v>200.05254666666667</v>
          </cell>
          <cell r="O12">
            <v>194.42878499999998</v>
          </cell>
          <cell r="P12">
            <v>189.36668166666669</v>
          </cell>
          <cell r="Q12">
            <v>184.76918666666666</v>
          </cell>
          <cell r="R12">
            <v>177.52331000000001</v>
          </cell>
          <cell r="S12">
            <v>173.41191000000001</v>
          </cell>
          <cell r="T12">
            <v>169.86989</v>
          </cell>
          <cell r="U12">
            <v>166.57022833333332</v>
          </cell>
          <cell r="V12">
            <v>163.159175</v>
          </cell>
          <cell r="W12">
            <v>160.13779</v>
          </cell>
          <cell r="X12">
            <v>157.27827333333335</v>
          </cell>
          <cell r="Y12">
            <v>154.64084666666665</v>
          </cell>
          <cell r="Z12">
            <v>152.14718833333333</v>
          </cell>
          <cell r="AA12">
            <v>149.74690666666666</v>
          </cell>
          <cell r="AB12">
            <v>147.43808666666666</v>
          </cell>
          <cell r="AC12">
            <v>145.29656500000002</v>
          </cell>
          <cell r="AD12">
            <v>133.32845333333336</v>
          </cell>
          <cell r="AE12">
            <v>133.32845333333336</v>
          </cell>
          <cell r="AF12">
            <v>133.32845333333336</v>
          </cell>
          <cell r="AG12">
            <v>133.32845333333336</v>
          </cell>
          <cell r="AH12">
            <v>133.32845333333336</v>
          </cell>
          <cell r="AI12">
            <v>133.32845333333336</v>
          </cell>
          <cell r="AJ12">
            <v>133.32845333333336</v>
          </cell>
          <cell r="AK12">
            <v>133.32845333333336</v>
          </cell>
          <cell r="AL12">
            <v>133.32845333333336</v>
          </cell>
          <cell r="AM12">
            <v>133.32845333333336</v>
          </cell>
          <cell r="AN12">
            <v>133.32845333333336</v>
          </cell>
          <cell r="AO12">
            <v>133.32845333333336</v>
          </cell>
          <cell r="AP12">
            <v>116.31036277777783</v>
          </cell>
          <cell r="AQ12">
            <v>116.31036277777783</v>
          </cell>
          <cell r="AR12">
            <v>116.31036277777783</v>
          </cell>
          <cell r="AS12">
            <v>116.31036277777783</v>
          </cell>
          <cell r="AT12">
            <v>116.31036277777783</v>
          </cell>
          <cell r="AU12">
            <v>116.31036277777783</v>
          </cell>
          <cell r="AV12">
            <v>116.31036277777783</v>
          </cell>
          <cell r="AW12">
            <v>116.31036277777783</v>
          </cell>
          <cell r="AX12">
            <v>116.31036277777783</v>
          </cell>
          <cell r="AY12">
            <v>116.31036277777783</v>
          </cell>
          <cell r="AZ12">
            <v>116.31036277777783</v>
          </cell>
          <cell r="BA12">
            <v>116.31036277777783</v>
          </cell>
          <cell r="BB12">
            <v>103.4559081944445</v>
          </cell>
          <cell r="BC12">
            <v>103.4559081944445</v>
          </cell>
          <cell r="BD12">
            <v>103.4559081944445</v>
          </cell>
          <cell r="BE12">
            <v>103.4559081944445</v>
          </cell>
          <cell r="BF12">
            <v>103.4559081944445</v>
          </cell>
          <cell r="BG12">
            <v>103.4559081944445</v>
          </cell>
          <cell r="BH12">
            <v>103.4559081944445</v>
          </cell>
          <cell r="BI12">
            <v>103.4559081944445</v>
          </cell>
          <cell r="BJ12">
            <v>103.4559081944445</v>
          </cell>
          <cell r="BK12">
            <v>103.4559081944445</v>
          </cell>
          <cell r="BL12">
            <v>103.4559081944445</v>
          </cell>
          <cell r="BM12">
            <v>103.4559081944445</v>
          </cell>
        </row>
        <row r="14">
          <cell r="C14" t="str">
            <v>Realized Prices (Reserve Report)</v>
          </cell>
        </row>
        <row r="15">
          <cell r="C15" t="str">
            <v>Crude Oil ($/Bbl)</v>
          </cell>
          <cell r="F15">
            <v>85.77</v>
          </cell>
          <cell r="G15">
            <v>85.86</v>
          </cell>
          <cell r="H15">
            <v>85.95</v>
          </cell>
          <cell r="I15">
            <v>86.03</v>
          </cell>
          <cell r="J15">
            <v>86.08</v>
          </cell>
          <cell r="K15">
            <v>86.05</v>
          </cell>
          <cell r="L15">
            <v>86.06</v>
          </cell>
          <cell r="M15">
            <v>86.06</v>
          </cell>
          <cell r="N15">
            <v>86.06</v>
          </cell>
          <cell r="O15">
            <v>86.06</v>
          </cell>
          <cell r="P15">
            <v>86.06</v>
          </cell>
          <cell r="Q15">
            <v>86.06</v>
          </cell>
          <cell r="R15">
            <v>86.07</v>
          </cell>
          <cell r="S15">
            <v>86.06</v>
          </cell>
          <cell r="T15">
            <v>86.06</v>
          </cell>
          <cell r="U15">
            <v>86.06</v>
          </cell>
          <cell r="V15">
            <v>86.06</v>
          </cell>
          <cell r="W15">
            <v>86.04</v>
          </cell>
          <cell r="X15">
            <v>86.04</v>
          </cell>
          <cell r="Y15">
            <v>86.03</v>
          </cell>
          <cell r="Z15">
            <v>86.03</v>
          </cell>
          <cell r="AA15">
            <v>86.02</v>
          </cell>
          <cell r="AB15">
            <v>86.02</v>
          </cell>
          <cell r="AC15">
            <v>86.02</v>
          </cell>
          <cell r="AD15">
            <v>86.02</v>
          </cell>
          <cell r="AE15">
            <v>86.01</v>
          </cell>
          <cell r="AF15">
            <v>86.01</v>
          </cell>
          <cell r="AG15">
            <v>86.01</v>
          </cell>
          <cell r="AH15">
            <v>86.01</v>
          </cell>
          <cell r="AI15">
            <v>86.01</v>
          </cell>
          <cell r="AJ15">
            <v>86.01</v>
          </cell>
          <cell r="AK15">
            <v>86.02</v>
          </cell>
          <cell r="AL15">
            <v>86.01</v>
          </cell>
          <cell r="AM15">
            <v>86.01</v>
          </cell>
          <cell r="AN15">
            <v>86.01</v>
          </cell>
          <cell r="AO15">
            <v>86.01</v>
          </cell>
          <cell r="AP15">
            <v>86.01</v>
          </cell>
          <cell r="AQ15">
            <v>85.99</v>
          </cell>
          <cell r="AR15">
            <v>85.99</v>
          </cell>
          <cell r="AS15">
            <v>85.99</v>
          </cell>
          <cell r="AT15">
            <v>85.99</v>
          </cell>
          <cell r="AU15">
            <v>85.99</v>
          </cell>
          <cell r="AV15">
            <v>85.99</v>
          </cell>
          <cell r="AW15">
            <v>85.98</v>
          </cell>
          <cell r="AX15">
            <v>85.98</v>
          </cell>
          <cell r="AY15">
            <v>85.98</v>
          </cell>
          <cell r="AZ15">
            <v>85.98</v>
          </cell>
          <cell r="BA15">
            <v>85.98</v>
          </cell>
          <cell r="BB15">
            <v>85.98</v>
          </cell>
          <cell r="BC15">
            <v>85.98</v>
          </cell>
          <cell r="BD15">
            <v>85.97</v>
          </cell>
          <cell r="BE15">
            <v>85.97</v>
          </cell>
          <cell r="BF15">
            <v>85.97</v>
          </cell>
          <cell r="BG15">
            <v>85.97</v>
          </cell>
          <cell r="BH15">
            <v>85.97</v>
          </cell>
          <cell r="BI15">
            <v>85.96</v>
          </cell>
          <cell r="BJ15">
            <v>85.94</v>
          </cell>
          <cell r="BK15">
            <v>85.94</v>
          </cell>
          <cell r="BL15">
            <v>85.93</v>
          </cell>
          <cell r="BM15">
            <v>85.93</v>
          </cell>
        </row>
        <row r="16">
          <cell r="C16" t="str">
            <v>Nat Gas ($/Mcf)</v>
          </cell>
          <cell r="F16">
            <v>4.1500000000000004</v>
          </cell>
          <cell r="G16">
            <v>4.1500000000000004</v>
          </cell>
          <cell r="H16">
            <v>4.1500000000000004</v>
          </cell>
          <cell r="I16">
            <v>4.1399999999999997</v>
          </cell>
          <cell r="J16">
            <v>4.1399999999999997</v>
          </cell>
          <cell r="K16">
            <v>4.1399999999999997</v>
          </cell>
          <cell r="L16">
            <v>4.1399999999999997</v>
          </cell>
          <cell r="M16">
            <v>4.13</v>
          </cell>
          <cell r="N16">
            <v>4.13</v>
          </cell>
          <cell r="O16">
            <v>4.13</v>
          </cell>
          <cell r="P16">
            <v>4.12</v>
          </cell>
          <cell r="Q16">
            <v>4.12</v>
          </cell>
          <cell r="R16">
            <v>4.1100000000000003</v>
          </cell>
          <cell r="S16">
            <v>4.1100000000000003</v>
          </cell>
          <cell r="T16">
            <v>4.1100000000000003</v>
          </cell>
          <cell r="U16">
            <v>4.1100000000000003</v>
          </cell>
          <cell r="V16">
            <v>4.1100000000000003</v>
          </cell>
          <cell r="W16">
            <v>4.1100000000000003</v>
          </cell>
          <cell r="X16">
            <v>4.1100000000000003</v>
          </cell>
          <cell r="Y16">
            <v>4.1100000000000003</v>
          </cell>
          <cell r="Z16">
            <v>4.1100000000000003</v>
          </cell>
          <cell r="AA16">
            <v>4.1100000000000003</v>
          </cell>
          <cell r="AB16">
            <v>4.0999999999999996</v>
          </cell>
          <cell r="AC16">
            <v>4.0999999999999996</v>
          </cell>
          <cell r="AD16">
            <v>4.0999999999999996</v>
          </cell>
          <cell r="AE16">
            <v>4.0999999999999996</v>
          </cell>
          <cell r="AF16">
            <v>4.0999999999999996</v>
          </cell>
          <cell r="AG16">
            <v>4.0999999999999996</v>
          </cell>
          <cell r="AH16">
            <v>4.0999999999999996</v>
          </cell>
          <cell r="AI16">
            <v>4.0999999999999996</v>
          </cell>
          <cell r="AJ16">
            <v>4.0999999999999996</v>
          </cell>
          <cell r="AK16">
            <v>4.0999999999999996</v>
          </cell>
          <cell r="AL16">
            <v>4.0999999999999996</v>
          </cell>
          <cell r="AM16">
            <v>4.0999999999999996</v>
          </cell>
          <cell r="AN16">
            <v>4.0999999999999996</v>
          </cell>
          <cell r="AO16">
            <v>4.0999999999999996</v>
          </cell>
          <cell r="AP16">
            <v>4.0999999999999996</v>
          </cell>
          <cell r="AQ16">
            <v>4.0999999999999996</v>
          </cell>
          <cell r="AR16">
            <v>4.0999999999999996</v>
          </cell>
          <cell r="AS16">
            <v>4.0999999999999996</v>
          </cell>
          <cell r="AT16">
            <v>4.0999999999999996</v>
          </cell>
          <cell r="AU16">
            <v>4.0999999999999996</v>
          </cell>
          <cell r="AV16">
            <v>4.0999999999999996</v>
          </cell>
          <cell r="AW16">
            <v>4.0999999999999996</v>
          </cell>
          <cell r="AX16">
            <v>4.0999999999999996</v>
          </cell>
          <cell r="AY16">
            <v>4.0999999999999996</v>
          </cell>
          <cell r="AZ16">
            <v>4.1100000000000003</v>
          </cell>
          <cell r="BA16">
            <v>4.0999999999999996</v>
          </cell>
          <cell r="BB16">
            <v>4.0999999999999996</v>
          </cell>
          <cell r="BC16">
            <v>4.0999999999999996</v>
          </cell>
          <cell r="BD16">
            <v>4.0999999999999996</v>
          </cell>
          <cell r="BE16">
            <v>4.0999999999999996</v>
          </cell>
          <cell r="BF16">
            <v>4.0999999999999996</v>
          </cell>
          <cell r="BG16">
            <v>4.0999999999999996</v>
          </cell>
          <cell r="BH16">
            <v>4.0999999999999996</v>
          </cell>
          <cell r="BI16">
            <v>4.0999999999999996</v>
          </cell>
          <cell r="BJ16">
            <v>4.0999999999999996</v>
          </cell>
          <cell r="BK16">
            <v>4.1100000000000003</v>
          </cell>
          <cell r="BL16">
            <v>4.0999999999999996</v>
          </cell>
          <cell r="BM16">
            <v>4.0999999999999996</v>
          </cell>
        </row>
        <row r="17">
          <cell r="C17" t="str">
            <v>NGL ($/Bbl)</v>
          </cell>
          <cell r="F17">
            <v>50.29</v>
          </cell>
          <cell r="G17">
            <v>50.35</v>
          </cell>
          <cell r="H17">
            <v>50.26</v>
          </cell>
          <cell r="I17">
            <v>50.19</v>
          </cell>
          <cell r="J17">
            <v>50.13</v>
          </cell>
          <cell r="K17">
            <v>50.08</v>
          </cell>
          <cell r="L17">
            <v>50.03</v>
          </cell>
          <cell r="M17">
            <v>49.99</v>
          </cell>
          <cell r="N17">
            <v>49.95</v>
          </cell>
          <cell r="O17">
            <v>49.92</v>
          </cell>
          <cell r="P17">
            <v>49.89</v>
          </cell>
          <cell r="Q17">
            <v>49.86</v>
          </cell>
          <cell r="R17">
            <v>49.88</v>
          </cell>
          <cell r="S17">
            <v>49.85</v>
          </cell>
          <cell r="T17">
            <v>49.83</v>
          </cell>
          <cell r="U17">
            <v>49.81</v>
          </cell>
          <cell r="V17">
            <v>49.79</v>
          </cell>
          <cell r="W17">
            <v>49.77</v>
          </cell>
          <cell r="X17">
            <v>49.75</v>
          </cell>
          <cell r="Y17">
            <v>49.73</v>
          </cell>
          <cell r="Z17">
            <v>49.72</v>
          </cell>
          <cell r="AA17">
            <v>49.7</v>
          </cell>
          <cell r="AB17">
            <v>49.69</v>
          </cell>
          <cell r="AC17">
            <v>49.68</v>
          </cell>
          <cell r="AD17">
            <v>49.68</v>
          </cell>
          <cell r="AE17">
            <v>49.66</v>
          </cell>
          <cell r="AF17">
            <v>49.66</v>
          </cell>
          <cell r="AG17">
            <v>49.64</v>
          </cell>
          <cell r="AH17">
            <v>49.63</v>
          </cell>
          <cell r="AI17">
            <v>49.65</v>
          </cell>
          <cell r="AJ17">
            <v>49.64</v>
          </cell>
          <cell r="AK17">
            <v>49.63</v>
          </cell>
          <cell r="AL17">
            <v>49.62</v>
          </cell>
          <cell r="AM17">
            <v>49.61</v>
          </cell>
          <cell r="AN17">
            <v>49.6</v>
          </cell>
          <cell r="AO17">
            <v>49.59</v>
          </cell>
          <cell r="AP17">
            <v>49.58</v>
          </cell>
          <cell r="AQ17">
            <v>49.58</v>
          </cell>
          <cell r="AR17">
            <v>49.57</v>
          </cell>
          <cell r="AS17">
            <v>49.56</v>
          </cell>
          <cell r="AT17">
            <v>49.55</v>
          </cell>
          <cell r="AU17">
            <v>49.56</v>
          </cell>
          <cell r="AV17">
            <v>49.56</v>
          </cell>
          <cell r="AW17">
            <v>49.56</v>
          </cell>
          <cell r="AX17">
            <v>49.55</v>
          </cell>
          <cell r="AY17">
            <v>49.55</v>
          </cell>
          <cell r="AZ17">
            <v>49.54</v>
          </cell>
          <cell r="BA17">
            <v>49.54</v>
          </cell>
          <cell r="BB17">
            <v>49.53</v>
          </cell>
          <cell r="BC17">
            <v>49.53</v>
          </cell>
          <cell r="BD17">
            <v>49.52</v>
          </cell>
          <cell r="BE17">
            <v>49.52</v>
          </cell>
          <cell r="BF17">
            <v>49.51</v>
          </cell>
          <cell r="BG17">
            <v>49.49</v>
          </cell>
          <cell r="BH17">
            <v>49.49</v>
          </cell>
          <cell r="BI17">
            <v>49.52</v>
          </cell>
          <cell r="BJ17">
            <v>49.52</v>
          </cell>
          <cell r="BK17">
            <v>49.51</v>
          </cell>
          <cell r="BL17">
            <v>49.51</v>
          </cell>
          <cell r="BM17">
            <v>49.5</v>
          </cell>
        </row>
        <row r="19">
          <cell r="C19" t="str">
            <v>Price Deck (Reserve Report)</v>
          </cell>
        </row>
        <row r="20">
          <cell r="C20" t="str">
            <v>Crude Oil ($/Bbl)</v>
          </cell>
          <cell r="F20">
            <v>90</v>
          </cell>
          <cell r="G20">
            <v>90</v>
          </cell>
          <cell r="H20">
            <v>90</v>
          </cell>
          <cell r="I20">
            <v>90</v>
          </cell>
          <cell r="J20">
            <v>90</v>
          </cell>
          <cell r="K20">
            <v>90</v>
          </cell>
          <cell r="L20">
            <v>90</v>
          </cell>
          <cell r="M20">
            <v>90</v>
          </cell>
          <cell r="N20">
            <v>90</v>
          </cell>
          <cell r="O20">
            <v>90</v>
          </cell>
          <cell r="P20">
            <v>90</v>
          </cell>
          <cell r="Q20">
            <v>90</v>
          </cell>
          <cell r="R20">
            <v>90</v>
          </cell>
          <cell r="S20">
            <v>90</v>
          </cell>
          <cell r="T20">
            <v>90</v>
          </cell>
          <cell r="U20">
            <v>90</v>
          </cell>
          <cell r="V20">
            <v>90</v>
          </cell>
          <cell r="W20">
            <v>90</v>
          </cell>
          <cell r="X20">
            <v>90</v>
          </cell>
          <cell r="Y20">
            <v>90</v>
          </cell>
          <cell r="Z20">
            <v>90</v>
          </cell>
          <cell r="AA20">
            <v>90</v>
          </cell>
          <cell r="AB20">
            <v>90</v>
          </cell>
          <cell r="AC20">
            <v>90</v>
          </cell>
          <cell r="AD20">
            <v>90</v>
          </cell>
          <cell r="AE20">
            <v>90</v>
          </cell>
          <cell r="AF20">
            <v>90</v>
          </cell>
          <cell r="AG20">
            <v>90</v>
          </cell>
          <cell r="AH20">
            <v>90</v>
          </cell>
          <cell r="AI20">
            <v>90</v>
          </cell>
          <cell r="AJ20">
            <v>90</v>
          </cell>
          <cell r="AK20">
            <v>90</v>
          </cell>
          <cell r="AL20">
            <v>90</v>
          </cell>
          <cell r="AM20">
            <v>90</v>
          </cell>
          <cell r="AN20">
            <v>90</v>
          </cell>
          <cell r="AO20">
            <v>90</v>
          </cell>
          <cell r="AP20">
            <v>90</v>
          </cell>
          <cell r="AQ20">
            <v>90</v>
          </cell>
          <cell r="AR20">
            <v>90</v>
          </cell>
          <cell r="AS20">
            <v>90</v>
          </cell>
          <cell r="AT20">
            <v>90</v>
          </cell>
          <cell r="AU20">
            <v>90</v>
          </cell>
          <cell r="AV20">
            <v>90</v>
          </cell>
          <cell r="AW20">
            <v>90</v>
          </cell>
          <cell r="AX20">
            <v>90</v>
          </cell>
          <cell r="AY20">
            <v>90</v>
          </cell>
          <cell r="AZ20">
            <v>90</v>
          </cell>
          <cell r="BA20">
            <v>90</v>
          </cell>
          <cell r="BB20">
            <v>90</v>
          </cell>
          <cell r="BC20">
            <v>90</v>
          </cell>
          <cell r="BD20">
            <v>90</v>
          </cell>
          <cell r="BE20">
            <v>90</v>
          </cell>
          <cell r="BF20">
            <v>90</v>
          </cell>
          <cell r="BG20">
            <v>90</v>
          </cell>
          <cell r="BH20">
            <v>90</v>
          </cell>
          <cell r="BI20">
            <v>90</v>
          </cell>
          <cell r="BJ20">
            <v>90</v>
          </cell>
          <cell r="BK20">
            <v>90</v>
          </cell>
          <cell r="BL20">
            <v>90</v>
          </cell>
          <cell r="BM20">
            <v>90</v>
          </cell>
        </row>
        <row r="21">
          <cell r="C21" t="str">
            <v>Nat Gas ($/Mcf)</v>
          </cell>
          <cell r="F21">
            <v>4.5</v>
          </cell>
          <cell r="G21">
            <v>4.5</v>
          </cell>
          <cell r="H21">
            <v>4.5</v>
          </cell>
          <cell r="I21">
            <v>4.5</v>
          </cell>
          <cell r="J21">
            <v>4.5</v>
          </cell>
          <cell r="K21">
            <v>4.5</v>
          </cell>
          <cell r="L21">
            <v>4.5</v>
          </cell>
          <cell r="M21">
            <v>4.5</v>
          </cell>
          <cell r="N21">
            <v>4.5</v>
          </cell>
          <cell r="O21">
            <v>4.5</v>
          </cell>
          <cell r="P21">
            <v>4.5</v>
          </cell>
          <cell r="Q21">
            <v>4.5</v>
          </cell>
          <cell r="R21">
            <v>4.5</v>
          </cell>
          <cell r="S21">
            <v>4.5</v>
          </cell>
          <cell r="T21">
            <v>4.5</v>
          </cell>
          <cell r="U21">
            <v>4.5</v>
          </cell>
          <cell r="V21">
            <v>4.5</v>
          </cell>
          <cell r="W21">
            <v>4.5</v>
          </cell>
          <cell r="X21">
            <v>4.5</v>
          </cell>
          <cell r="Y21">
            <v>4.5</v>
          </cell>
          <cell r="Z21">
            <v>4.5</v>
          </cell>
          <cell r="AA21">
            <v>4.5</v>
          </cell>
          <cell r="AB21">
            <v>4.5</v>
          </cell>
          <cell r="AC21">
            <v>4.5</v>
          </cell>
          <cell r="AD21">
            <v>4.5</v>
          </cell>
          <cell r="AE21">
            <v>4.5</v>
          </cell>
          <cell r="AF21">
            <v>4.5</v>
          </cell>
          <cell r="AG21">
            <v>4.5</v>
          </cell>
          <cell r="AH21">
            <v>4.5</v>
          </cell>
          <cell r="AI21">
            <v>4.5</v>
          </cell>
          <cell r="AJ21">
            <v>4.5</v>
          </cell>
          <cell r="AK21">
            <v>4.5</v>
          </cell>
          <cell r="AL21">
            <v>4.5</v>
          </cell>
          <cell r="AM21">
            <v>4.5</v>
          </cell>
          <cell r="AN21">
            <v>4.5</v>
          </cell>
          <cell r="AO21">
            <v>4.5</v>
          </cell>
          <cell r="AP21">
            <v>4.5</v>
          </cell>
          <cell r="AQ21">
            <v>4.5</v>
          </cell>
          <cell r="AR21">
            <v>4.5</v>
          </cell>
          <cell r="AS21">
            <v>4.5</v>
          </cell>
          <cell r="AT21">
            <v>4.5</v>
          </cell>
          <cell r="AU21">
            <v>4.5</v>
          </cell>
          <cell r="AV21">
            <v>4.5</v>
          </cell>
          <cell r="AW21">
            <v>4.5</v>
          </cell>
          <cell r="AX21">
            <v>4.5</v>
          </cell>
          <cell r="AY21">
            <v>4.5</v>
          </cell>
          <cell r="AZ21">
            <v>4.5</v>
          </cell>
          <cell r="BA21">
            <v>4.5</v>
          </cell>
          <cell r="BB21">
            <v>4.5</v>
          </cell>
          <cell r="BC21">
            <v>4.5</v>
          </cell>
          <cell r="BD21">
            <v>4.5</v>
          </cell>
          <cell r="BE21">
            <v>4.5</v>
          </cell>
          <cell r="BF21">
            <v>4.5</v>
          </cell>
          <cell r="BG21">
            <v>4.5</v>
          </cell>
          <cell r="BH21">
            <v>4.5</v>
          </cell>
          <cell r="BI21">
            <v>4.5</v>
          </cell>
          <cell r="BJ21">
            <v>4.5</v>
          </cell>
          <cell r="BK21">
            <v>4.5</v>
          </cell>
          <cell r="BL21">
            <v>4.5</v>
          </cell>
          <cell r="BM21">
            <v>4.5</v>
          </cell>
        </row>
        <row r="22">
          <cell r="C22" t="str">
            <v>NGL ($/Bbl)</v>
          </cell>
          <cell r="D22">
            <v>0.5</v>
          </cell>
          <cell r="F22">
            <v>45</v>
          </cell>
          <cell r="G22">
            <v>45</v>
          </cell>
          <cell r="H22">
            <v>45</v>
          </cell>
          <cell r="I22">
            <v>45</v>
          </cell>
          <cell r="J22">
            <v>45</v>
          </cell>
          <cell r="K22">
            <v>45</v>
          </cell>
          <cell r="L22">
            <v>45</v>
          </cell>
          <cell r="M22">
            <v>45</v>
          </cell>
          <cell r="N22">
            <v>45</v>
          </cell>
          <cell r="O22">
            <v>45</v>
          </cell>
          <cell r="P22">
            <v>45</v>
          </cell>
          <cell r="Q22">
            <v>45</v>
          </cell>
          <cell r="R22">
            <v>45</v>
          </cell>
          <cell r="S22">
            <v>45</v>
          </cell>
          <cell r="T22">
            <v>45</v>
          </cell>
          <cell r="U22">
            <v>45</v>
          </cell>
          <cell r="V22">
            <v>45</v>
          </cell>
          <cell r="W22">
            <v>45</v>
          </cell>
          <cell r="X22">
            <v>45</v>
          </cell>
          <cell r="Y22">
            <v>45</v>
          </cell>
          <cell r="Z22">
            <v>45</v>
          </cell>
          <cell r="AA22">
            <v>45</v>
          </cell>
          <cell r="AB22">
            <v>45</v>
          </cell>
          <cell r="AC22">
            <v>45</v>
          </cell>
          <cell r="AD22">
            <v>45</v>
          </cell>
          <cell r="AE22">
            <v>45</v>
          </cell>
          <cell r="AF22">
            <v>45</v>
          </cell>
          <cell r="AG22">
            <v>45</v>
          </cell>
          <cell r="AH22">
            <v>45</v>
          </cell>
          <cell r="AI22">
            <v>45</v>
          </cell>
          <cell r="AJ22">
            <v>45</v>
          </cell>
          <cell r="AK22">
            <v>45</v>
          </cell>
          <cell r="AL22">
            <v>45</v>
          </cell>
          <cell r="AM22">
            <v>45</v>
          </cell>
          <cell r="AN22">
            <v>45</v>
          </cell>
          <cell r="AO22">
            <v>45</v>
          </cell>
          <cell r="AP22">
            <v>45</v>
          </cell>
          <cell r="AQ22">
            <v>45</v>
          </cell>
          <cell r="AR22">
            <v>45</v>
          </cell>
          <cell r="AS22">
            <v>45</v>
          </cell>
          <cell r="AT22">
            <v>45</v>
          </cell>
          <cell r="AU22">
            <v>45</v>
          </cell>
          <cell r="AV22">
            <v>45</v>
          </cell>
          <cell r="AW22">
            <v>45</v>
          </cell>
          <cell r="AX22">
            <v>45</v>
          </cell>
          <cell r="AY22">
            <v>45</v>
          </cell>
          <cell r="AZ22">
            <v>45</v>
          </cell>
          <cell r="BA22">
            <v>45</v>
          </cell>
          <cell r="BB22">
            <v>45</v>
          </cell>
          <cell r="BC22">
            <v>45</v>
          </cell>
          <cell r="BD22">
            <v>45</v>
          </cell>
          <cell r="BE22">
            <v>45</v>
          </cell>
          <cell r="BF22">
            <v>45</v>
          </cell>
          <cell r="BG22">
            <v>45</v>
          </cell>
          <cell r="BH22">
            <v>45</v>
          </cell>
          <cell r="BI22">
            <v>45</v>
          </cell>
          <cell r="BJ22">
            <v>45</v>
          </cell>
          <cell r="BK22">
            <v>45</v>
          </cell>
          <cell r="BL22">
            <v>45</v>
          </cell>
          <cell r="BM22">
            <v>45</v>
          </cell>
        </row>
        <row r="24">
          <cell r="C24" t="str">
            <v>Differentials</v>
          </cell>
        </row>
        <row r="25">
          <cell r="C25" t="str">
            <v>Crude Oil ($/Bbl)</v>
          </cell>
          <cell r="F25">
            <v>-4.230000000000004</v>
          </cell>
          <cell r="G25">
            <v>-4.1400000000000006</v>
          </cell>
          <cell r="H25">
            <v>-4.0499999999999972</v>
          </cell>
          <cell r="I25">
            <v>-3.9699999999999989</v>
          </cell>
          <cell r="J25">
            <v>-3.9200000000000017</v>
          </cell>
          <cell r="K25">
            <v>-3.9500000000000028</v>
          </cell>
          <cell r="L25">
            <v>-3.9399999999999977</v>
          </cell>
          <cell r="M25">
            <v>-3.9399999999999977</v>
          </cell>
          <cell r="N25">
            <v>-3.9399999999999977</v>
          </cell>
          <cell r="O25">
            <v>-3.9399999999999977</v>
          </cell>
          <cell r="P25">
            <v>-3.9399999999999977</v>
          </cell>
          <cell r="Q25">
            <v>-3.9399999999999977</v>
          </cell>
          <cell r="R25">
            <v>-3.9300000000000068</v>
          </cell>
          <cell r="S25">
            <v>-3.9399999999999977</v>
          </cell>
          <cell r="T25">
            <v>-3.9399999999999977</v>
          </cell>
          <cell r="U25">
            <v>-3.9399999999999977</v>
          </cell>
          <cell r="V25">
            <v>-3.9399999999999977</v>
          </cell>
          <cell r="W25">
            <v>-3.9599999999999937</v>
          </cell>
          <cell r="X25">
            <v>-3.9599999999999937</v>
          </cell>
          <cell r="Y25">
            <v>-3.9699999999999989</v>
          </cell>
          <cell r="Z25">
            <v>-3.9699999999999989</v>
          </cell>
          <cell r="AA25">
            <v>-3.980000000000004</v>
          </cell>
          <cell r="AB25">
            <v>-3.980000000000004</v>
          </cell>
          <cell r="AC25">
            <v>-3.980000000000004</v>
          </cell>
          <cell r="AD25">
            <v>-3.980000000000004</v>
          </cell>
          <cell r="AE25">
            <v>-3.9899999999999949</v>
          </cell>
          <cell r="AF25">
            <v>-3.9899999999999949</v>
          </cell>
          <cell r="AG25">
            <v>-3.9899999999999949</v>
          </cell>
          <cell r="AH25">
            <v>-3.9899999999999949</v>
          </cell>
          <cell r="AI25">
            <v>-3.9899999999999949</v>
          </cell>
          <cell r="AJ25">
            <v>-3.9899999999999949</v>
          </cell>
          <cell r="AK25">
            <v>-3.980000000000004</v>
          </cell>
          <cell r="AL25">
            <v>-3.9899999999999949</v>
          </cell>
          <cell r="AM25">
            <v>-3.9899999999999949</v>
          </cell>
          <cell r="AN25">
            <v>-3.9899999999999949</v>
          </cell>
          <cell r="AO25">
            <v>-3.9899999999999949</v>
          </cell>
          <cell r="AP25">
            <v>-3.9899999999999949</v>
          </cell>
          <cell r="AQ25">
            <v>-4.0100000000000051</v>
          </cell>
          <cell r="AR25">
            <v>-4.0100000000000051</v>
          </cell>
          <cell r="AS25">
            <v>-4.0100000000000051</v>
          </cell>
          <cell r="AT25">
            <v>-4.0100000000000051</v>
          </cell>
          <cell r="AU25">
            <v>-4.0100000000000051</v>
          </cell>
          <cell r="AV25">
            <v>-4.0100000000000051</v>
          </cell>
          <cell r="AW25">
            <v>-4.019999999999996</v>
          </cell>
          <cell r="AX25">
            <v>-4.019999999999996</v>
          </cell>
          <cell r="AY25">
            <v>-4.019999999999996</v>
          </cell>
          <cell r="AZ25">
            <v>-4.019999999999996</v>
          </cell>
          <cell r="BA25">
            <v>-4.019999999999996</v>
          </cell>
          <cell r="BB25">
            <v>-4.019999999999996</v>
          </cell>
          <cell r="BC25">
            <v>-4.019999999999996</v>
          </cell>
          <cell r="BD25">
            <v>-4.0300000000000011</v>
          </cell>
          <cell r="BE25">
            <v>-4.0300000000000011</v>
          </cell>
          <cell r="BF25">
            <v>-4.0300000000000011</v>
          </cell>
          <cell r="BG25">
            <v>-4.0300000000000011</v>
          </cell>
          <cell r="BH25">
            <v>-4.0300000000000011</v>
          </cell>
          <cell r="BI25">
            <v>-4.0400000000000063</v>
          </cell>
          <cell r="BJ25">
            <v>-4.0600000000000023</v>
          </cell>
          <cell r="BK25">
            <v>-4.0600000000000023</v>
          </cell>
          <cell r="BL25">
            <v>-4.0699999999999932</v>
          </cell>
          <cell r="BM25">
            <v>-4.0699999999999932</v>
          </cell>
        </row>
        <row r="26">
          <cell r="C26" t="str">
            <v>Nat Gas ($/Mcf)</v>
          </cell>
          <cell r="F26">
            <v>-0.34999999999999964</v>
          </cell>
          <cell r="G26">
            <v>-0.34999999999999964</v>
          </cell>
          <cell r="H26">
            <v>-0.34999999999999964</v>
          </cell>
          <cell r="I26">
            <v>-0.36000000000000032</v>
          </cell>
          <cell r="J26">
            <v>-0.36000000000000032</v>
          </cell>
          <cell r="K26">
            <v>-0.36000000000000032</v>
          </cell>
          <cell r="L26">
            <v>-0.36000000000000032</v>
          </cell>
          <cell r="M26">
            <v>-0.37000000000000011</v>
          </cell>
          <cell r="N26">
            <v>-0.37000000000000011</v>
          </cell>
          <cell r="O26">
            <v>-0.37000000000000011</v>
          </cell>
          <cell r="P26">
            <v>-0.37999999999999989</v>
          </cell>
          <cell r="Q26">
            <v>-0.37999999999999989</v>
          </cell>
          <cell r="R26">
            <v>-0.38999999999999968</v>
          </cell>
          <cell r="S26">
            <v>-0.38999999999999968</v>
          </cell>
          <cell r="T26">
            <v>-0.38999999999999968</v>
          </cell>
          <cell r="U26">
            <v>-0.38999999999999968</v>
          </cell>
          <cell r="V26">
            <v>-0.38999999999999968</v>
          </cell>
          <cell r="W26">
            <v>-0.38999999999999968</v>
          </cell>
          <cell r="X26">
            <v>-0.38999999999999968</v>
          </cell>
          <cell r="Y26">
            <v>-0.38999999999999968</v>
          </cell>
          <cell r="Z26">
            <v>-0.38999999999999968</v>
          </cell>
          <cell r="AA26">
            <v>-0.38999999999999968</v>
          </cell>
          <cell r="AB26">
            <v>-0.40000000000000036</v>
          </cell>
          <cell r="AC26">
            <v>-0.40000000000000036</v>
          </cell>
          <cell r="AD26">
            <v>-0.40000000000000036</v>
          </cell>
          <cell r="AE26">
            <v>-0.40000000000000036</v>
          </cell>
          <cell r="AF26">
            <v>-0.40000000000000036</v>
          </cell>
          <cell r="AG26">
            <v>-0.40000000000000036</v>
          </cell>
          <cell r="AH26">
            <v>-0.40000000000000036</v>
          </cell>
          <cell r="AI26">
            <v>-0.40000000000000036</v>
          </cell>
          <cell r="AJ26">
            <v>-0.40000000000000036</v>
          </cell>
          <cell r="AK26">
            <v>-0.40000000000000036</v>
          </cell>
          <cell r="AL26">
            <v>-0.40000000000000036</v>
          </cell>
          <cell r="AM26">
            <v>-0.40000000000000036</v>
          </cell>
          <cell r="AN26">
            <v>-0.40000000000000036</v>
          </cell>
          <cell r="AO26">
            <v>-0.40000000000000036</v>
          </cell>
          <cell r="AP26">
            <v>-0.40000000000000036</v>
          </cell>
          <cell r="AQ26">
            <v>-0.40000000000000036</v>
          </cell>
          <cell r="AR26">
            <v>-0.40000000000000036</v>
          </cell>
          <cell r="AS26">
            <v>-0.40000000000000036</v>
          </cell>
          <cell r="AT26">
            <v>-0.40000000000000036</v>
          </cell>
          <cell r="AU26">
            <v>-0.40000000000000036</v>
          </cell>
          <cell r="AV26">
            <v>-0.40000000000000036</v>
          </cell>
          <cell r="AW26">
            <v>-0.40000000000000036</v>
          </cell>
          <cell r="AX26">
            <v>-0.40000000000000036</v>
          </cell>
          <cell r="AY26">
            <v>-0.40000000000000036</v>
          </cell>
          <cell r="AZ26">
            <v>-0.38999999999999968</v>
          </cell>
          <cell r="BA26">
            <v>-0.40000000000000036</v>
          </cell>
          <cell r="BB26">
            <v>-0.40000000000000036</v>
          </cell>
          <cell r="BC26">
            <v>-0.40000000000000036</v>
          </cell>
          <cell r="BD26">
            <v>-0.40000000000000036</v>
          </cell>
          <cell r="BE26">
            <v>-0.40000000000000036</v>
          </cell>
          <cell r="BF26">
            <v>-0.40000000000000036</v>
          </cell>
          <cell r="BG26">
            <v>-0.40000000000000036</v>
          </cell>
          <cell r="BH26">
            <v>-0.40000000000000036</v>
          </cell>
          <cell r="BI26">
            <v>-0.40000000000000036</v>
          </cell>
          <cell r="BJ26">
            <v>-0.40000000000000036</v>
          </cell>
          <cell r="BK26">
            <v>-0.38999999999999968</v>
          </cell>
          <cell r="BL26">
            <v>-0.40000000000000036</v>
          </cell>
          <cell r="BM26">
            <v>-0.40000000000000036</v>
          </cell>
        </row>
        <row r="27">
          <cell r="C27" t="str">
            <v>NGL ($/Bbl)</v>
          </cell>
          <cell r="F27">
            <v>5.2899999999999991</v>
          </cell>
          <cell r="G27">
            <v>5.3500000000000014</v>
          </cell>
          <cell r="H27">
            <v>5.259999999999998</v>
          </cell>
          <cell r="I27">
            <v>5.1899999999999977</v>
          </cell>
          <cell r="J27">
            <v>5.1300000000000026</v>
          </cell>
          <cell r="K27">
            <v>5.0799999999999983</v>
          </cell>
          <cell r="L27">
            <v>5.0300000000000011</v>
          </cell>
          <cell r="M27">
            <v>4.990000000000002</v>
          </cell>
          <cell r="N27">
            <v>4.9500000000000028</v>
          </cell>
          <cell r="O27">
            <v>4.9200000000000017</v>
          </cell>
          <cell r="P27">
            <v>4.8900000000000006</v>
          </cell>
          <cell r="Q27">
            <v>4.8599999999999994</v>
          </cell>
          <cell r="R27">
            <v>4.8800000000000026</v>
          </cell>
          <cell r="S27">
            <v>4.8500000000000014</v>
          </cell>
          <cell r="T27">
            <v>4.8299999999999983</v>
          </cell>
          <cell r="U27">
            <v>4.8100000000000023</v>
          </cell>
          <cell r="V27">
            <v>4.7899999999999991</v>
          </cell>
          <cell r="W27">
            <v>4.7700000000000031</v>
          </cell>
          <cell r="X27">
            <v>4.75</v>
          </cell>
          <cell r="Y27">
            <v>4.7299999999999969</v>
          </cell>
          <cell r="Z27">
            <v>4.7199999999999989</v>
          </cell>
          <cell r="AA27">
            <v>4.7000000000000028</v>
          </cell>
          <cell r="AB27">
            <v>4.6899999999999977</v>
          </cell>
          <cell r="AC27">
            <v>4.68</v>
          </cell>
          <cell r="AD27">
            <v>4.68</v>
          </cell>
          <cell r="AE27">
            <v>4.6599999999999966</v>
          </cell>
          <cell r="AF27">
            <v>4.6599999999999966</v>
          </cell>
          <cell r="AG27">
            <v>4.6400000000000006</v>
          </cell>
          <cell r="AH27">
            <v>4.6300000000000026</v>
          </cell>
          <cell r="AI27">
            <v>4.6499999999999986</v>
          </cell>
          <cell r="AJ27">
            <v>4.6400000000000006</v>
          </cell>
          <cell r="AK27">
            <v>4.6300000000000026</v>
          </cell>
          <cell r="AL27">
            <v>4.6199999999999974</v>
          </cell>
          <cell r="AM27">
            <v>4.6099999999999994</v>
          </cell>
          <cell r="AN27">
            <v>4.6000000000000014</v>
          </cell>
          <cell r="AO27">
            <v>4.5900000000000034</v>
          </cell>
          <cell r="AP27">
            <v>4.5799999999999983</v>
          </cell>
          <cell r="AQ27">
            <v>4.5799999999999983</v>
          </cell>
          <cell r="AR27">
            <v>4.57</v>
          </cell>
          <cell r="AS27">
            <v>4.5600000000000023</v>
          </cell>
          <cell r="AT27">
            <v>4.5499999999999972</v>
          </cell>
          <cell r="AU27">
            <v>4.5600000000000023</v>
          </cell>
          <cell r="AV27">
            <v>4.5600000000000023</v>
          </cell>
          <cell r="AW27">
            <v>4.5600000000000023</v>
          </cell>
          <cell r="AX27">
            <v>4.5499999999999972</v>
          </cell>
          <cell r="AY27">
            <v>4.5499999999999972</v>
          </cell>
          <cell r="AZ27">
            <v>4.5399999999999991</v>
          </cell>
          <cell r="BA27">
            <v>4.5399999999999991</v>
          </cell>
          <cell r="BB27">
            <v>4.5300000000000011</v>
          </cell>
          <cell r="BC27">
            <v>4.5300000000000011</v>
          </cell>
          <cell r="BD27">
            <v>4.5200000000000031</v>
          </cell>
          <cell r="BE27">
            <v>4.5200000000000031</v>
          </cell>
          <cell r="BF27">
            <v>4.509999999999998</v>
          </cell>
          <cell r="BG27">
            <v>4.490000000000002</v>
          </cell>
          <cell r="BH27">
            <v>4.490000000000002</v>
          </cell>
          <cell r="BI27">
            <v>4.5200000000000031</v>
          </cell>
          <cell r="BJ27">
            <v>4.5200000000000031</v>
          </cell>
          <cell r="BK27">
            <v>4.509999999999998</v>
          </cell>
          <cell r="BL27">
            <v>4.509999999999998</v>
          </cell>
          <cell r="BM27">
            <v>4.5</v>
          </cell>
        </row>
        <row r="29">
          <cell r="C29" t="str">
            <v>Price Deck (Model)</v>
          </cell>
        </row>
        <row r="30">
          <cell r="C30" t="str">
            <v>Crude Oil ($/Bbl)</v>
          </cell>
          <cell r="F30">
            <v>100.28699999999999</v>
          </cell>
          <cell r="G30">
            <v>102.214</v>
          </cell>
          <cell r="H30">
            <v>106.15045454545454</v>
          </cell>
          <cell r="I30">
            <v>103.28299999999999</v>
          </cell>
          <cell r="J30">
            <v>95.957222222222228</v>
          </cell>
          <cell r="K30">
            <v>95.957222222222228</v>
          </cell>
          <cell r="L30">
            <v>90.76</v>
          </cell>
          <cell r="M30">
            <v>91.09</v>
          </cell>
          <cell r="N30">
            <v>91.42</v>
          </cell>
          <cell r="O30">
            <v>91.69</v>
          </cell>
          <cell r="P30">
            <v>91.91</v>
          </cell>
          <cell r="Q30">
            <v>92.12</v>
          </cell>
          <cell r="R30">
            <v>92.32</v>
          </cell>
          <cell r="S30">
            <v>92.44</v>
          </cell>
          <cell r="T30">
            <v>92.48</v>
          </cell>
          <cell r="U30">
            <v>92.42</v>
          </cell>
          <cell r="V30">
            <v>92.32</v>
          </cell>
          <cell r="W30">
            <v>92.2</v>
          </cell>
          <cell r="X30">
            <v>92.03</v>
          </cell>
          <cell r="Y30">
            <v>91.83</v>
          </cell>
          <cell r="Z30">
            <v>91.65</v>
          </cell>
          <cell r="AA30">
            <v>91.49</v>
          </cell>
          <cell r="AB30">
            <v>91.33</v>
          </cell>
          <cell r="AC30">
            <v>91.19</v>
          </cell>
          <cell r="AD30">
            <v>90.93</v>
          </cell>
          <cell r="AE30">
            <v>90.69</v>
          </cell>
          <cell r="AF30">
            <v>90.45</v>
          </cell>
          <cell r="AG30">
            <v>90.22</v>
          </cell>
          <cell r="AH30">
            <v>90.01</v>
          </cell>
          <cell r="AI30">
            <v>89.8</v>
          </cell>
          <cell r="AJ30">
            <v>89.58</v>
          </cell>
          <cell r="AK30">
            <v>89.37</v>
          </cell>
          <cell r="AL30">
            <v>89.2</v>
          </cell>
          <cell r="AM30">
            <v>89.08</v>
          </cell>
          <cell r="AN30">
            <v>88.99</v>
          </cell>
          <cell r="AO30">
            <v>88.92</v>
          </cell>
          <cell r="AP30">
            <v>88.71</v>
          </cell>
          <cell r="AQ30">
            <v>88.51</v>
          </cell>
          <cell r="AR30">
            <v>88.32</v>
          </cell>
          <cell r="AS30">
            <v>88.15</v>
          </cell>
          <cell r="AT30">
            <v>88.01</v>
          </cell>
          <cell r="AU30">
            <v>87.89</v>
          </cell>
          <cell r="AV30">
            <v>87.78</v>
          </cell>
          <cell r="AW30">
            <v>87.7</v>
          </cell>
          <cell r="AX30">
            <v>87.63</v>
          </cell>
          <cell r="AY30">
            <v>87.56</v>
          </cell>
          <cell r="AZ30">
            <v>87.5</v>
          </cell>
          <cell r="BA30">
            <v>87.44</v>
          </cell>
          <cell r="BB30">
            <v>87.36</v>
          </cell>
          <cell r="BC30">
            <v>87.29</v>
          </cell>
          <cell r="BD30">
            <v>87.22</v>
          </cell>
          <cell r="BE30">
            <v>87.16</v>
          </cell>
          <cell r="BF30">
            <v>87.1</v>
          </cell>
          <cell r="BG30">
            <v>87.04</v>
          </cell>
          <cell r="BH30">
            <v>86.98</v>
          </cell>
          <cell r="BI30">
            <v>86.93</v>
          </cell>
          <cell r="BJ30">
            <v>86.88</v>
          </cell>
          <cell r="BK30">
            <v>86.84</v>
          </cell>
          <cell r="BL30">
            <v>86.8</v>
          </cell>
          <cell r="BM30">
            <v>86.76</v>
          </cell>
        </row>
        <row r="31">
          <cell r="C31" t="str">
            <v>Nat Gas ($/Mcf)</v>
          </cell>
          <cell r="F31">
            <v>2.6621052631578941</v>
          </cell>
          <cell r="G31">
            <v>2.5047368421052632</v>
          </cell>
          <cell r="H31">
            <v>2.1636363636363636</v>
          </cell>
          <cell r="I31">
            <v>1.9531578947368418</v>
          </cell>
          <cell r="J31">
            <v>2.4283333333333328</v>
          </cell>
          <cell r="K31">
            <v>2.4289999999999998</v>
          </cell>
          <cell r="L31">
            <v>2.4849999999999999</v>
          </cell>
          <cell r="M31">
            <v>2.54</v>
          </cell>
          <cell r="N31">
            <v>2.5840000000000001</v>
          </cell>
          <cell r="O31">
            <v>2.657</v>
          </cell>
          <cell r="P31">
            <v>2.8780000000000001</v>
          </cell>
          <cell r="Q31">
            <v>3.1749999999999998</v>
          </cell>
          <cell r="R31">
            <v>3.327</v>
          </cell>
          <cell r="S31">
            <v>3.343</v>
          </cell>
          <cell r="T31">
            <v>3.319</v>
          </cell>
          <cell r="U31">
            <v>3.298</v>
          </cell>
          <cell r="V31">
            <v>3.331</v>
          </cell>
          <cell r="W31">
            <v>3.379</v>
          </cell>
          <cell r="X31">
            <v>3.4260000000000002</v>
          </cell>
          <cell r="Y31">
            <v>3.4430000000000001</v>
          </cell>
          <cell r="Z31">
            <v>3.4460000000000002</v>
          </cell>
          <cell r="AA31">
            <v>3.4870000000000001</v>
          </cell>
          <cell r="AB31">
            <v>3.613</v>
          </cell>
          <cell r="AC31">
            <v>3.83</v>
          </cell>
          <cell r="AD31">
            <v>3.9489999999999998</v>
          </cell>
          <cell r="AE31">
            <v>3.9290000000000003</v>
          </cell>
          <cell r="AF31">
            <v>3.8650000000000002</v>
          </cell>
          <cell r="AG31">
            <v>3.7039999999999997</v>
          </cell>
          <cell r="AH31">
            <v>3.7210000000000001</v>
          </cell>
          <cell r="AI31">
            <v>3.754</v>
          </cell>
          <cell r="AJ31">
            <v>3.7949999999999999</v>
          </cell>
          <cell r="AK31">
            <v>3.8149999999999999</v>
          </cell>
          <cell r="AL31">
            <v>3.8180000000000001</v>
          </cell>
          <cell r="AM31">
            <v>3.8540000000000001</v>
          </cell>
          <cell r="AN31">
            <v>3.948</v>
          </cell>
          <cell r="AO31">
            <v>4.1399999999999997</v>
          </cell>
          <cell r="AP31">
            <v>4.2359999999999998</v>
          </cell>
          <cell r="AQ31">
            <v>4.2080000000000002</v>
          </cell>
          <cell r="AR31">
            <v>4.1319999999999997</v>
          </cell>
          <cell r="AS31">
            <v>3.9420000000000002</v>
          </cell>
          <cell r="AT31">
            <v>3.9569999999999999</v>
          </cell>
          <cell r="AU31">
            <v>3.9830000000000001</v>
          </cell>
          <cell r="AV31">
            <v>4.0199999999999996</v>
          </cell>
          <cell r="AW31">
            <v>4.04</v>
          </cell>
          <cell r="AX31">
            <v>4.0430000000000001</v>
          </cell>
          <cell r="AY31">
            <v>4.08</v>
          </cell>
          <cell r="AZ31">
            <v>4.1719999999999997</v>
          </cell>
          <cell r="BA31">
            <v>4.3620000000000001</v>
          </cell>
          <cell r="BB31">
            <v>4.4569999999999999</v>
          </cell>
          <cell r="BC31">
            <v>4.4269999999999996</v>
          </cell>
          <cell r="BD31">
            <v>4.3469999999999995</v>
          </cell>
          <cell r="BE31">
            <v>4.157</v>
          </cell>
          <cell r="BF31">
            <v>4.1719999999999997</v>
          </cell>
          <cell r="BG31">
            <v>4.1980000000000004</v>
          </cell>
          <cell r="BH31">
            <v>4.2329999999999997</v>
          </cell>
          <cell r="BI31">
            <v>4.2530000000000001</v>
          </cell>
          <cell r="BJ31">
            <v>4.2569999999999997</v>
          </cell>
          <cell r="BK31">
            <v>4.2939999999999996</v>
          </cell>
          <cell r="BL31">
            <v>4.3879999999999999</v>
          </cell>
          <cell r="BM31">
            <v>4.5780000000000003</v>
          </cell>
        </row>
        <row r="32">
          <cell r="C32" t="str">
            <v>NGL ($/Bbl)</v>
          </cell>
          <cell r="F32">
            <v>40.114800000000002</v>
          </cell>
          <cell r="G32">
            <v>40.885600000000004</v>
          </cell>
          <cell r="H32">
            <v>42.460181818181816</v>
          </cell>
          <cell r="I32">
            <v>41.313199999999995</v>
          </cell>
          <cell r="J32">
            <v>38.382888888888893</v>
          </cell>
          <cell r="K32">
            <v>38.382888888888893</v>
          </cell>
          <cell r="L32">
            <v>36.304000000000002</v>
          </cell>
          <cell r="M32">
            <v>36.436</v>
          </cell>
          <cell r="N32">
            <v>36.568000000000005</v>
          </cell>
          <cell r="O32">
            <v>36.676000000000002</v>
          </cell>
          <cell r="P32">
            <v>36.764000000000003</v>
          </cell>
          <cell r="Q32">
            <v>36.848000000000006</v>
          </cell>
          <cell r="R32">
            <v>36.927999999999997</v>
          </cell>
          <cell r="S32">
            <v>36.975999999999999</v>
          </cell>
          <cell r="T32">
            <v>36.992000000000004</v>
          </cell>
          <cell r="U32">
            <v>36.968000000000004</v>
          </cell>
          <cell r="V32">
            <v>36.927999999999997</v>
          </cell>
          <cell r="W32">
            <v>36.880000000000003</v>
          </cell>
          <cell r="X32">
            <v>36.812000000000005</v>
          </cell>
          <cell r="Y32">
            <v>36.731999999999999</v>
          </cell>
          <cell r="Z32">
            <v>36.660000000000004</v>
          </cell>
          <cell r="AA32">
            <v>36.595999999999997</v>
          </cell>
          <cell r="AB32">
            <v>36.532000000000004</v>
          </cell>
          <cell r="AC32">
            <v>36.475999999999999</v>
          </cell>
          <cell r="AD32">
            <v>36.372000000000007</v>
          </cell>
          <cell r="AE32">
            <v>36.276000000000003</v>
          </cell>
          <cell r="AF32">
            <v>36.18</v>
          </cell>
          <cell r="AG32">
            <v>36.088000000000001</v>
          </cell>
          <cell r="AH32">
            <v>36.004000000000005</v>
          </cell>
          <cell r="AI32">
            <v>35.92</v>
          </cell>
          <cell r="AJ32">
            <v>35.832000000000001</v>
          </cell>
          <cell r="AK32">
            <v>35.748000000000005</v>
          </cell>
          <cell r="AL32">
            <v>35.68</v>
          </cell>
          <cell r="AM32">
            <v>35.631999999999998</v>
          </cell>
          <cell r="AN32">
            <v>35.595999999999997</v>
          </cell>
          <cell r="AO32">
            <v>35.568000000000005</v>
          </cell>
          <cell r="AP32">
            <v>35.484000000000002</v>
          </cell>
          <cell r="AQ32">
            <v>35.404000000000003</v>
          </cell>
          <cell r="AR32">
            <v>35.327999999999996</v>
          </cell>
          <cell r="AS32">
            <v>35.260000000000005</v>
          </cell>
          <cell r="AT32">
            <v>35.204000000000001</v>
          </cell>
          <cell r="AU32">
            <v>35.155999999999999</v>
          </cell>
          <cell r="AV32">
            <v>35.112000000000002</v>
          </cell>
          <cell r="AW32">
            <v>35.080000000000005</v>
          </cell>
          <cell r="AX32">
            <v>35.052</v>
          </cell>
          <cell r="AY32">
            <v>35.024000000000001</v>
          </cell>
          <cell r="AZ32">
            <v>35</v>
          </cell>
          <cell r="BA32">
            <v>34.975999999999999</v>
          </cell>
          <cell r="BB32">
            <v>34.944000000000003</v>
          </cell>
          <cell r="BC32">
            <v>34.916000000000004</v>
          </cell>
          <cell r="BD32">
            <v>34.887999999999998</v>
          </cell>
          <cell r="BE32">
            <v>34.863999999999997</v>
          </cell>
          <cell r="BF32">
            <v>34.839999999999996</v>
          </cell>
          <cell r="BG32">
            <v>34.816000000000003</v>
          </cell>
          <cell r="BH32">
            <v>34.792000000000002</v>
          </cell>
          <cell r="BI32">
            <v>34.772000000000006</v>
          </cell>
          <cell r="BJ32">
            <v>34.752000000000002</v>
          </cell>
          <cell r="BK32">
            <v>34.736000000000004</v>
          </cell>
          <cell r="BL32">
            <v>34.72</v>
          </cell>
          <cell r="BM32">
            <v>34.704000000000001</v>
          </cell>
        </row>
        <row r="34">
          <cell r="C34" t="str">
            <v>Net Revenues</v>
          </cell>
        </row>
        <row r="35">
          <cell r="C35" t="str">
            <v>Oil</v>
          </cell>
          <cell r="F35">
            <v>11949.4908</v>
          </cell>
          <cell r="G35">
            <v>11700.2282</v>
          </cell>
          <cell r="H35">
            <v>11649.661863636362</v>
          </cell>
          <cell r="I35">
            <v>15251.43087029</v>
          </cell>
          <cell r="J35">
            <v>13548.416608488889</v>
          </cell>
          <cell r="K35">
            <v>12907.93518455</v>
          </cell>
          <cell r="L35">
            <v>11608.916645400001</v>
          </cell>
          <cell r="M35">
            <v>11172.510604500001</v>
          </cell>
          <cell r="N35">
            <v>10798.784017200001</v>
          </cell>
          <cell r="O35">
            <v>10466.203995</v>
          </cell>
          <cell r="P35">
            <v>10166.1290123</v>
          </cell>
          <cell r="Q35">
            <v>9895.8858660000005</v>
          </cell>
          <cell r="R35">
            <v>9604.4308829999991</v>
          </cell>
          <cell r="S35">
            <v>9367.6365000000005</v>
          </cell>
          <cell r="T35">
            <v>9149.2445986000002</v>
          </cell>
          <cell r="U35">
            <v>8937.7355312</v>
          </cell>
          <cell r="V35">
            <v>8732.9046905999985</v>
          </cell>
          <cell r="W35">
            <v>8540.2281016000015</v>
          </cell>
          <cell r="X35">
            <v>8356.4805570999997</v>
          </cell>
          <cell r="Y35">
            <v>8180.155219799999</v>
          </cell>
          <cell r="Z35">
            <v>8013.1479743999998</v>
          </cell>
          <cell r="AA35">
            <v>7859.9933072999993</v>
          </cell>
          <cell r="AB35">
            <v>7707.2110745</v>
          </cell>
          <cell r="AC35">
            <v>7570.3870160999995</v>
          </cell>
          <cell r="AD35">
            <v>6880.3190822916695</v>
          </cell>
          <cell r="AE35">
            <v>6860.5366812500024</v>
          </cell>
          <cell r="AF35">
            <v>6841.5455762500033</v>
          </cell>
          <cell r="AG35">
            <v>6823.3457672916693</v>
          </cell>
          <cell r="AH35">
            <v>6806.7285504166703</v>
          </cell>
          <cell r="AI35">
            <v>6790.1113335416694</v>
          </cell>
          <cell r="AJ35">
            <v>6772.7028206250025</v>
          </cell>
          <cell r="AK35">
            <v>6756.8768997916695</v>
          </cell>
          <cell r="AL35">
            <v>6742.6335710416697</v>
          </cell>
          <cell r="AM35">
            <v>6733.1380185416692</v>
          </cell>
          <cell r="AN35">
            <v>6726.0163541666689</v>
          </cell>
          <cell r="AO35">
            <v>6720.4772818750025</v>
          </cell>
          <cell r="AP35">
            <v>5816.0964113999999</v>
          </cell>
          <cell r="AQ35">
            <v>5800.9932337499995</v>
          </cell>
          <cell r="AR35">
            <v>5787.9495803249993</v>
          </cell>
          <cell r="AS35">
            <v>5776.2789430499997</v>
          </cell>
          <cell r="AT35">
            <v>5766.6678300000003</v>
          </cell>
          <cell r="AU35">
            <v>5758.4297330999998</v>
          </cell>
          <cell r="AV35">
            <v>5750.8781442749996</v>
          </cell>
          <cell r="AW35">
            <v>5744.6995716000001</v>
          </cell>
          <cell r="AX35">
            <v>5739.8940150749995</v>
          </cell>
          <cell r="AY35">
            <v>5735.0884585500007</v>
          </cell>
          <cell r="AZ35">
            <v>5730.9694101000005</v>
          </cell>
          <cell r="BA35">
            <v>5726.8503616500002</v>
          </cell>
          <cell r="BB35">
            <v>5098.3809628500003</v>
          </cell>
          <cell r="BC35">
            <v>5094.0986654250009</v>
          </cell>
          <cell r="BD35">
            <v>5089.204611225</v>
          </cell>
          <cell r="BE35">
            <v>5085.5340705749995</v>
          </cell>
          <cell r="BF35">
            <v>5081.8635299249991</v>
          </cell>
          <cell r="BG35">
            <v>5078.1929892750004</v>
          </cell>
          <cell r="BH35">
            <v>5074.5224486249999</v>
          </cell>
          <cell r="BI35">
            <v>5070.8519079750004</v>
          </cell>
          <cell r="BJ35">
            <v>5066.5696105499992</v>
          </cell>
          <cell r="BK35">
            <v>5064.1225834500001</v>
          </cell>
          <cell r="BL35">
            <v>5061.0637995750003</v>
          </cell>
          <cell r="BM35">
            <v>5058.6167724750003</v>
          </cell>
        </row>
        <row r="36">
          <cell r="C36" t="str">
            <v>Gas</v>
          </cell>
          <cell r="F36">
            <v>798.60115789473673</v>
          </cell>
          <cell r="G36">
            <v>726.57726315789478</v>
          </cell>
          <cell r="H36">
            <v>597.41181818181826</v>
          </cell>
          <cell r="I36">
            <v>660.00215714210503</v>
          </cell>
          <cell r="J36">
            <v>838.76902423333297</v>
          </cell>
          <cell r="K36">
            <v>820.53275117999988</v>
          </cell>
          <cell r="L36">
            <v>824.86496874999978</v>
          </cell>
          <cell r="M36">
            <v>825.77831000000003</v>
          </cell>
          <cell r="N36">
            <v>826.97784084</v>
          </cell>
          <cell r="O36">
            <v>839.34873680999988</v>
          </cell>
          <cell r="P36">
            <v>901.50978974000009</v>
          </cell>
          <cell r="Q36">
            <v>992.67124969999986</v>
          </cell>
          <cell r="R36">
            <v>986.6933148600001</v>
          </cell>
          <cell r="S36">
            <v>974.49212616000011</v>
          </cell>
          <cell r="T36">
            <v>952.65789438000013</v>
          </cell>
          <cell r="U36">
            <v>932.59051099999999</v>
          </cell>
          <cell r="V36">
            <v>926.44173369000009</v>
          </cell>
          <cell r="W36">
            <v>927.73048284000004</v>
          </cell>
          <cell r="X36">
            <v>929.51809368000022</v>
          </cell>
          <cell r="Y36">
            <v>922.2180003200001</v>
          </cell>
          <cell r="Z36">
            <v>911.87161936000018</v>
          </cell>
          <cell r="AA36">
            <v>912.1912471600001</v>
          </cell>
          <cell r="AB36">
            <v>935.32145741999989</v>
          </cell>
          <cell r="AC36">
            <v>986.78764169999999</v>
          </cell>
          <cell r="AD36">
            <v>947.82078299999989</v>
          </cell>
          <cell r="AE36">
            <v>942.47944299999995</v>
          </cell>
          <cell r="AF36">
            <v>925.38715500000001</v>
          </cell>
          <cell r="AG36">
            <v>882.38936799999988</v>
          </cell>
          <cell r="AH36">
            <v>886.92950699999994</v>
          </cell>
          <cell r="AI36">
            <v>895.74271799999997</v>
          </cell>
          <cell r="AJ36">
            <v>906.69246499999986</v>
          </cell>
          <cell r="AK36">
            <v>912.03380499999992</v>
          </cell>
          <cell r="AL36">
            <v>912.83500599999991</v>
          </cell>
          <cell r="AM36">
            <v>922.44941799999992</v>
          </cell>
          <cell r="AN36">
            <v>947.55371599999989</v>
          </cell>
          <cell r="AO36">
            <v>998.83057999999983</v>
          </cell>
          <cell r="AP36">
            <v>901.84807533333458</v>
          </cell>
          <cell r="AQ36">
            <v>895.26524266666797</v>
          </cell>
          <cell r="AR36">
            <v>877.39755400000115</v>
          </cell>
          <cell r="AS36">
            <v>832.72833233333449</v>
          </cell>
          <cell r="AT36">
            <v>836.25484983333445</v>
          </cell>
          <cell r="AU36">
            <v>842.36748016666786</v>
          </cell>
          <cell r="AV36">
            <v>851.06622333333439</v>
          </cell>
          <cell r="AW36">
            <v>855.76824666666789</v>
          </cell>
          <cell r="AX36">
            <v>856.47355016666791</v>
          </cell>
          <cell r="AY36">
            <v>865.17229333333455</v>
          </cell>
          <cell r="AZ36">
            <v>889.15261233333467</v>
          </cell>
          <cell r="BA36">
            <v>931.4708223333347</v>
          </cell>
          <cell r="BB36">
            <v>847.32870747916786</v>
          </cell>
          <cell r="BC36">
            <v>841.06302810416787</v>
          </cell>
          <cell r="BD36">
            <v>824.35454977083452</v>
          </cell>
          <cell r="BE36">
            <v>784.67191372916784</v>
          </cell>
          <cell r="BF36">
            <v>787.80475341666784</v>
          </cell>
          <cell r="BG36">
            <v>793.23500887500131</v>
          </cell>
          <cell r="BH36">
            <v>800.54496814583445</v>
          </cell>
          <cell r="BI36">
            <v>804.72208772916792</v>
          </cell>
          <cell r="BJ36">
            <v>805.55751164583444</v>
          </cell>
          <cell r="BK36">
            <v>815.37374266666791</v>
          </cell>
          <cell r="BL36">
            <v>832.91764491666788</v>
          </cell>
          <cell r="BM36">
            <v>872.60028095833468</v>
          </cell>
        </row>
        <row r="37">
          <cell r="C37" t="str">
            <v>NGL</v>
          </cell>
          <cell r="F37">
            <v>363.23840000000001</v>
          </cell>
          <cell r="G37">
            <v>351.39056000000005</v>
          </cell>
          <cell r="H37">
            <v>343.58530909090905</v>
          </cell>
          <cell r="I37">
            <v>789.0397907759999</v>
          </cell>
          <cell r="J37">
            <v>716.55633009777796</v>
          </cell>
          <cell r="K37">
            <v>686.61541831555553</v>
          </cell>
          <cell r="L37">
            <v>630.08226911999998</v>
          </cell>
          <cell r="M37">
            <v>611.86616260000005</v>
          </cell>
          <cell r="N37">
            <v>596.03157764000014</v>
          </cell>
          <cell r="O37">
            <v>581.83236920000002</v>
          </cell>
          <cell r="P37">
            <v>568.75704528000006</v>
          </cell>
          <cell r="Q37">
            <v>556.89397468000004</v>
          </cell>
          <cell r="R37">
            <v>538.13083584000003</v>
          </cell>
          <cell r="S37">
            <v>525.45125454000004</v>
          </cell>
          <cell r="T37">
            <v>515.53686646000006</v>
          </cell>
          <cell r="U37">
            <v>505.77825474000008</v>
          </cell>
          <cell r="V37">
            <v>494.22438521999999</v>
          </cell>
          <cell r="W37">
            <v>484.11627600000008</v>
          </cell>
          <cell r="X37">
            <v>472.40117316000004</v>
          </cell>
          <cell r="Y37">
            <v>464.0223876199999</v>
          </cell>
          <cell r="Z37">
            <v>456.22029320000007</v>
          </cell>
          <cell r="AA37">
            <v>447.59206447999998</v>
          </cell>
          <cell r="AB37">
            <v>440.53374292000001</v>
          </cell>
          <cell r="AC37">
            <v>433.83733123999997</v>
          </cell>
          <cell r="AD37">
            <v>397.69874199000003</v>
          </cell>
          <cell r="AE37">
            <v>396.57497081999998</v>
          </cell>
          <cell r="AF37">
            <v>395.64495329999994</v>
          </cell>
          <cell r="AG37">
            <v>394.55993286</v>
          </cell>
          <cell r="AH37">
            <v>393.64929070500006</v>
          </cell>
          <cell r="AI37">
            <v>393.02927902499999</v>
          </cell>
          <cell r="AJ37">
            <v>392.07988613999999</v>
          </cell>
          <cell r="AK37">
            <v>391.16924398500004</v>
          </cell>
          <cell r="AL37">
            <v>390.41360474999993</v>
          </cell>
          <cell r="AM37">
            <v>389.85171916499996</v>
          </cell>
          <cell r="AN37">
            <v>389.40608576999995</v>
          </cell>
          <cell r="AO37">
            <v>389.03795383500005</v>
          </cell>
          <cell r="AP37">
            <v>339.58356576000006</v>
          </cell>
          <cell r="AQ37">
            <v>338.90548356000005</v>
          </cell>
          <cell r="AR37">
            <v>338.17654519500002</v>
          </cell>
          <cell r="AS37">
            <v>337.51541505000012</v>
          </cell>
          <cell r="AT37">
            <v>336.95599723499998</v>
          </cell>
          <cell r="AU37">
            <v>336.63390819000006</v>
          </cell>
          <cell r="AV37">
            <v>336.26096298000004</v>
          </cell>
          <cell r="AW37">
            <v>335.98973010000009</v>
          </cell>
          <cell r="AX37">
            <v>335.66764105499999</v>
          </cell>
          <cell r="AY37">
            <v>335.43031228500001</v>
          </cell>
          <cell r="AZ37">
            <v>335.14212735000001</v>
          </cell>
          <cell r="BA37">
            <v>334.93870269000001</v>
          </cell>
          <cell r="BB37">
            <v>294.90633949499988</v>
          </cell>
          <cell r="BC37">
            <v>294.69715427166659</v>
          </cell>
          <cell r="BD37">
            <v>294.41326003999984</v>
          </cell>
          <cell r="BE37">
            <v>294.23395841999985</v>
          </cell>
          <cell r="BF37">
            <v>293.97994779166646</v>
          </cell>
          <cell r="BG37">
            <v>293.6512281549999</v>
          </cell>
          <cell r="BH37">
            <v>293.47192653499991</v>
          </cell>
          <cell r="BI37">
            <v>293.54663554333325</v>
          </cell>
          <cell r="BJ37">
            <v>293.39721752666657</v>
          </cell>
          <cell r="BK37">
            <v>293.2029741049999</v>
          </cell>
          <cell r="BL37">
            <v>293.08343969166651</v>
          </cell>
          <cell r="BM37">
            <v>292.88919626999984</v>
          </cell>
        </row>
        <row r="38">
          <cell r="C38" t="str">
            <v>Total Net Revenues</v>
          </cell>
          <cell r="F38">
            <v>13111.330357894736</v>
          </cell>
          <cell r="G38">
            <v>12778.196023157894</v>
          </cell>
          <cell r="H38">
            <v>12590.658990909089</v>
          </cell>
          <cell r="I38">
            <v>16700.472818208105</v>
          </cell>
          <cell r="J38">
            <v>15103.74196282</v>
          </cell>
          <cell r="K38">
            <v>14415.083354045557</v>
          </cell>
          <cell r="L38">
            <v>13063.86388327</v>
          </cell>
          <cell r="M38">
            <v>12610.1550771</v>
          </cell>
          <cell r="N38">
            <v>12221.793435680001</v>
          </cell>
          <cell r="O38">
            <v>11887.385101009999</v>
          </cell>
          <cell r="P38">
            <v>11636.39584732</v>
          </cell>
          <cell r="Q38">
            <v>11445.451090380002</v>
          </cell>
          <cell r="R38">
            <v>11129.255033699999</v>
          </cell>
          <cell r="S38">
            <v>10867.579880699999</v>
          </cell>
          <cell r="T38">
            <v>10617.439359439999</v>
          </cell>
          <cell r="U38">
            <v>10376.10429694</v>
          </cell>
          <cell r="V38">
            <v>10153.57080951</v>
          </cell>
          <cell r="W38">
            <v>9952.0748604400014</v>
          </cell>
          <cell r="X38">
            <v>9758.3998239400007</v>
          </cell>
          <cell r="Y38">
            <v>9566.3956077399998</v>
          </cell>
          <cell r="Z38">
            <v>9381.2398869600001</v>
          </cell>
          <cell r="AA38">
            <v>9219.7766189400008</v>
          </cell>
          <cell r="AB38">
            <v>9083.0662748400009</v>
          </cell>
          <cell r="AC38">
            <v>8991.0119890400001</v>
          </cell>
          <cell r="AD38">
            <v>8225.8386072816702</v>
          </cell>
          <cell r="AE38">
            <v>8199.5910950700018</v>
          </cell>
          <cell r="AF38">
            <v>8162.5776845500031</v>
          </cell>
          <cell r="AG38">
            <v>8100.2950681516695</v>
          </cell>
          <cell r="AH38">
            <v>8087.3073481216697</v>
          </cell>
          <cell r="AI38">
            <v>8078.8833305666694</v>
          </cell>
          <cell r="AJ38">
            <v>8071.4751717650024</v>
          </cell>
          <cell r="AK38">
            <v>8060.0799487766699</v>
          </cell>
          <cell r="AL38">
            <v>8045.8821817916696</v>
          </cell>
          <cell r="AM38">
            <v>8045.4391557066692</v>
          </cell>
          <cell r="AN38">
            <v>8062.976155936668</v>
          </cell>
          <cell r="AO38">
            <v>8108.3458157100022</v>
          </cell>
          <cell r="AP38">
            <v>7057.5280524933341</v>
          </cell>
          <cell r="AQ38">
            <v>7035.1639599766677</v>
          </cell>
          <cell r="AR38">
            <v>7003.5236795199999</v>
          </cell>
          <cell r="AS38">
            <v>6946.522690433334</v>
          </cell>
          <cell r="AT38">
            <v>6939.8786770683346</v>
          </cell>
          <cell r="AU38">
            <v>6937.4311214566678</v>
          </cell>
          <cell r="AV38">
            <v>6938.2053305883337</v>
          </cell>
          <cell r="AW38">
            <v>6936.4575483666686</v>
          </cell>
          <cell r="AX38">
            <v>6932.0352062966676</v>
          </cell>
          <cell r="AY38">
            <v>6935.6910641683353</v>
          </cell>
          <cell r="AZ38">
            <v>6955.2641497833356</v>
          </cell>
          <cell r="BA38">
            <v>6993.2598866733351</v>
          </cell>
          <cell r="BB38">
            <v>6240.616009824168</v>
          </cell>
          <cell r="BC38">
            <v>6229.8588478008351</v>
          </cell>
          <cell r="BD38">
            <v>6207.9724210358345</v>
          </cell>
          <cell r="BE38">
            <v>6164.4399427241669</v>
          </cell>
          <cell r="BF38">
            <v>6163.6482311333339</v>
          </cell>
          <cell r="BG38">
            <v>6165.0792263050025</v>
          </cell>
          <cell r="BH38">
            <v>6168.5393433058343</v>
          </cell>
          <cell r="BI38">
            <v>6169.1206312475015</v>
          </cell>
          <cell r="BJ38">
            <v>6165.5243397225004</v>
          </cell>
          <cell r="BK38">
            <v>6172.6993002216677</v>
          </cell>
          <cell r="BL38">
            <v>6187.0648841833345</v>
          </cell>
          <cell r="BM38">
            <v>6224.1062497033345</v>
          </cell>
        </row>
        <row r="40">
          <cell r="C40" t="str">
            <v>LOE</v>
          </cell>
          <cell r="F40">
            <v>-1738.5</v>
          </cell>
          <cell r="G40">
            <v>-1742.2</v>
          </cell>
          <cell r="H40">
            <v>-1740.8</v>
          </cell>
          <cell r="I40">
            <v>-2140.7512499999998</v>
          </cell>
          <cell r="J40">
            <v>-2145.7672499999999</v>
          </cell>
          <cell r="K40">
            <v>-2147.9947499999998</v>
          </cell>
          <cell r="L40">
            <v>-2147.20775</v>
          </cell>
          <cell r="M40">
            <v>-2147.1695</v>
          </cell>
          <cell r="N40">
            <v>-2147.09375</v>
          </cell>
          <cell r="O40">
            <v>-2147.0569999999998</v>
          </cell>
          <cell r="P40">
            <v>-2143.7137499999999</v>
          </cell>
          <cell r="Q40">
            <v>-2141.78575</v>
          </cell>
          <cell r="R40">
            <v>-1976.2502500000001</v>
          </cell>
          <cell r="S40">
            <v>-1964.5160000000001</v>
          </cell>
          <cell r="T40">
            <v>-1964.4878799999999</v>
          </cell>
          <cell r="U40">
            <v>-1962.32025</v>
          </cell>
          <cell r="V40">
            <v>-1951.89213</v>
          </cell>
          <cell r="W40">
            <v>-1948.3526300000001</v>
          </cell>
          <cell r="X40">
            <v>-1947.9414999999999</v>
          </cell>
          <cell r="Y40">
            <v>-1944.81675</v>
          </cell>
          <cell r="Z40">
            <v>-1938.9112500000001</v>
          </cell>
          <cell r="AA40">
            <v>-1935.45363</v>
          </cell>
          <cell r="AB40">
            <v>-1924.3125</v>
          </cell>
          <cell r="AC40">
            <v>-1921.1975</v>
          </cell>
          <cell r="AD40">
            <v>-1909.43366666667</v>
          </cell>
          <cell r="AE40">
            <v>-1909.43366666667</v>
          </cell>
          <cell r="AF40">
            <v>-1909.43366666667</v>
          </cell>
          <cell r="AG40">
            <v>-1909.43366666667</v>
          </cell>
          <cell r="AH40">
            <v>-1909.43366666667</v>
          </cell>
          <cell r="AI40">
            <v>-1909.43366666667</v>
          </cell>
          <cell r="AJ40">
            <v>-1909.43366666667</v>
          </cell>
          <cell r="AK40">
            <v>-1909.43366666667</v>
          </cell>
          <cell r="AL40">
            <v>-1909.43366666667</v>
          </cell>
          <cell r="AM40">
            <v>-1909.43366666667</v>
          </cell>
          <cell r="AN40">
            <v>-1909.43366666667</v>
          </cell>
          <cell r="AO40">
            <v>-1909.43366666667</v>
          </cell>
          <cell r="AP40">
            <v>-1863.72</v>
          </cell>
          <cell r="AQ40">
            <v>-1863.72</v>
          </cell>
          <cell r="AR40">
            <v>-1863.72</v>
          </cell>
          <cell r="AS40">
            <v>-1863.72</v>
          </cell>
          <cell r="AT40">
            <v>-1863.72</v>
          </cell>
          <cell r="AU40">
            <v>-1863.72</v>
          </cell>
          <cell r="AV40">
            <v>-1863.72</v>
          </cell>
          <cell r="AW40">
            <v>-1863.72</v>
          </cell>
          <cell r="AX40">
            <v>-1863.72</v>
          </cell>
          <cell r="AY40">
            <v>-1863.72</v>
          </cell>
          <cell r="AZ40">
            <v>-1863.72</v>
          </cell>
          <cell r="BA40">
            <v>-1863.72</v>
          </cell>
          <cell r="BB40">
            <v>-1847.4383333333301</v>
          </cell>
          <cell r="BC40">
            <v>-1847.4383333333301</v>
          </cell>
          <cell r="BD40">
            <v>-1847.4383333333301</v>
          </cell>
          <cell r="BE40">
            <v>-1847.4383333333301</v>
          </cell>
          <cell r="BF40">
            <v>-1847.4383333333301</v>
          </cell>
          <cell r="BG40">
            <v>-1847.4383333333301</v>
          </cell>
          <cell r="BH40">
            <v>-1847.4383333333301</v>
          </cell>
          <cell r="BI40">
            <v>-1847.4383333333301</v>
          </cell>
          <cell r="BJ40">
            <v>-1847.4383333333301</v>
          </cell>
          <cell r="BK40">
            <v>-1847.4383333333301</v>
          </cell>
          <cell r="BL40">
            <v>-1847.4383333333301</v>
          </cell>
          <cell r="BM40">
            <v>-1847.4383333333301</v>
          </cell>
        </row>
        <row r="42">
          <cell r="C42" t="str">
            <v>Production Taxes</v>
          </cell>
          <cell r="F42">
            <v>-1236.8</v>
          </cell>
          <cell r="G42">
            <v>-1189.5999999999999</v>
          </cell>
          <cell r="H42">
            <v>-1141.0999999999999</v>
          </cell>
          <cell r="I42">
            <v>-1677.3133</v>
          </cell>
          <cell r="J42">
            <v>-1677.3133</v>
          </cell>
          <cell r="K42">
            <v>-1677.3133</v>
          </cell>
          <cell r="L42">
            <v>-1677.3133</v>
          </cell>
          <cell r="M42">
            <v>-1677.3133</v>
          </cell>
          <cell r="N42">
            <v>-1677.3133</v>
          </cell>
          <cell r="O42">
            <v>-1677.3133</v>
          </cell>
          <cell r="P42">
            <v>-1677.3133</v>
          </cell>
          <cell r="Q42">
            <v>-1677.3133</v>
          </cell>
          <cell r="R42">
            <v>-1677.3133</v>
          </cell>
          <cell r="S42">
            <v>-1677.3133</v>
          </cell>
          <cell r="T42">
            <v>-1677.3133</v>
          </cell>
          <cell r="U42">
            <v>-1677.3133</v>
          </cell>
          <cell r="V42">
            <v>-1677.3133</v>
          </cell>
          <cell r="W42">
            <v>-1677.3133</v>
          </cell>
          <cell r="X42">
            <v>-1677.3133</v>
          </cell>
          <cell r="Y42">
            <v>-1677.3133</v>
          </cell>
          <cell r="Z42">
            <v>-1677.3133</v>
          </cell>
          <cell r="AA42">
            <v>-1677.3133</v>
          </cell>
          <cell r="AB42">
            <v>-1677.3133</v>
          </cell>
          <cell r="AC42">
            <v>-1677.3133</v>
          </cell>
          <cell r="AD42">
            <v>-871.73457333333397</v>
          </cell>
          <cell r="AE42">
            <v>-871.73457333333397</v>
          </cell>
          <cell r="AF42">
            <v>-871.73457333333397</v>
          </cell>
          <cell r="AG42">
            <v>-871.73457333333397</v>
          </cell>
          <cell r="AH42">
            <v>-871.73457333333397</v>
          </cell>
          <cell r="AI42">
            <v>-871.73457333333397</v>
          </cell>
          <cell r="AJ42">
            <v>-871.73457333333397</v>
          </cell>
          <cell r="AK42">
            <v>-871.73457333333397</v>
          </cell>
          <cell r="AL42">
            <v>-871.73457333333397</v>
          </cell>
          <cell r="AM42">
            <v>-871.73457333333397</v>
          </cell>
          <cell r="AN42">
            <v>-871.73457333333397</v>
          </cell>
          <cell r="AO42">
            <v>-871.73457333333397</v>
          </cell>
          <cell r="AP42">
            <v>-732.53664583333295</v>
          </cell>
          <cell r="AQ42">
            <v>-732.53664583333295</v>
          </cell>
          <cell r="AR42">
            <v>-732.53664583333295</v>
          </cell>
          <cell r="AS42">
            <v>-732.53664583333295</v>
          </cell>
          <cell r="AT42">
            <v>-732.53664583333295</v>
          </cell>
          <cell r="AU42">
            <v>-732.53664583333295</v>
          </cell>
          <cell r="AV42">
            <v>-732.53664583333295</v>
          </cell>
          <cell r="AW42">
            <v>-732.53664583333295</v>
          </cell>
          <cell r="AX42">
            <v>-732.53664583333295</v>
          </cell>
          <cell r="AY42">
            <v>-732.53664583333295</v>
          </cell>
          <cell r="AZ42">
            <v>-732.53664583333295</v>
          </cell>
          <cell r="BA42">
            <v>-732.53664583333295</v>
          </cell>
          <cell r="BB42">
            <v>-636.34878166666704</v>
          </cell>
          <cell r="BC42">
            <v>-636.34878166666704</v>
          </cell>
          <cell r="BD42">
            <v>-636.34878166666704</v>
          </cell>
          <cell r="BE42">
            <v>-636.34878166666704</v>
          </cell>
          <cell r="BF42">
            <v>-636.34878166666704</v>
          </cell>
          <cell r="BG42">
            <v>-636.34878166666704</v>
          </cell>
          <cell r="BH42">
            <v>-636.34878166666704</v>
          </cell>
          <cell r="BI42">
            <v>-636.34878166666704</v>
          </cell>
          <cell r="BJ42">
            <v>-636.34878166666704</v>
          </cell>
          <cell r="BK42">
            <v>-636.34878166666704</v>
          </cell>
          <cell r="BL42">
            <v>-636.34878166666704</v>
          </cell>
          <cell r="BM42">
            <v>-636.34878166666704</v>
          </cell>
        </row>
        <row r="43">
          <cell r="C43" t="str">
            <v>% of Revenue</v>
          </cell>
          <cell r="F43">
            <v>-9.8900341433277694E-2</v>
          </cell>
          <cell r="G43">
            <v>-9.8926099642266063E-2</v>
          </cell>
          <cell r="H43">
            <v>-9.8918347676103649E-2</v>
          </cell>
          <cell r="I43">
            <v>-0.10630537664034129</v>
          </cell>
          <cell r="J43">
            <v>-0.11052484785847649</v>
          </cell>
          <cell r="K43">
            <v>-0.11563538741208702</v>
          </cell>
          <cell r="L43">
            <v>-0.12087030521239318</v>
          </cell>
          <cell r="M43">
            <v>-0.12570948902075127</v>
          </cell>
          <cell r="N43">
            <v>-0.1301936150003668</v>
          </cell>
          <cell r="O43">
            <v>-0.13441470577509329</v>
          </cell>
          <cell r="P43">
            <v>-0.13846651264440521</v>
          </cell>
          <cell r="Q43">
            <v>-0.14230232306856119</v>
          </cell>
          <cell r="R43">
            <v>-0.14745435485127809</v>
          </cell>
          <cell r="S43">
            <v>-0.15121934248178004</v>
          </cell>
          <cell r="T43">
            <v>-0.15467656394384086</v>
          </cell>
          <cell r="U43">
            <v>-0.15802291867179752</v>
          </cell>
          <cell r="V43">
            <v>-0.16146328481745784</v>
          </cell>
          <cell r="W43">
            <v>-0.16474176248816466</v>
          </cell>
          <cell r="X43">
            <v>-0.16793836226338726</v>
          </cell>
          <cell r="Y43">
            <v>-0.17101772104796442</v>
          </cell>
          <cell r="Z43">
            <v>-0.17405121833323078</v>
          </cell>
          <cell r="AA43">
            <v>-0.17701759129811592</v>
          </cell>
          <cell r="AB43">
            <v>-0.1800770088617325</v>
          </cell>
          <cell r="AC43">
            <v>-0.182906721032109</v>
          </cell>
          <cell r="AD43">
            <v>-0.10398853539522784</v>
          </cell>
          <cell r="AE43">
            <v>-0.10400075608802427</v>
          </cell>
          <cell r="AF43">
            <v>-0.10400075608802427</v>
          </cell>
          <cell r="AG43">
            <v>-0.10400316016657866</v>
          </cell>
          <cell r="AH43">
            <v>-0.1040043622475358</v>
          </cell>
          <cell r="AI43">
            <v>-0.10400195811340845</v>
          </cell>
          <cell r="AJ43">
            <v>-0.10400316016657866</v>
          </cell>
          <cell r="AK43">
            <v>-0.10399454438754563</v>
          </cell>
          <cell r="AL43">
            <v>-0.10400556435628086</v>
          </cell>
          <cell r="AM43">
            <v>-0.10400676649281478</v>
          </cell>
          <cell r="AN43">
            <v>-0.10400796865713854</v>
          </cell>
          <cell r="AO43">
            <v>-0.10400917084925312</v>
          </cell>
          <cell r="AP43">
            <v>-0.10050151214728797</v>
          </cell>
          <cell r="AQ43">
            <v>-0.10052044749565629</v>
          </cell>
          <cell r="AR43">
            <v>-0.10052161666354648</v>
          </cell>
          <cell r="AS43">
            <v>-0.10052278585863449</v>
          </cell>
          <cell r="AT43">
            <v>-0.1005239550809213</v>
          </cell>
          <cell r="AU43">
            <v>-0.10052278585863449</v>
          </cell>
          <cell r="AV43">
            <v>-0.10052278585863449</v>
          </cell>
          <cell r="AW43">
            <v>-0.10053225664939253</v>
          </cell>
          <cell r="AX43">
            <v>-0.1005334260920084</v>
          </cell>
          <cell r="AY43">
            <v>-0.1005334260920084</v>
          </cell>
          <cell r="AZ43">
            <v>-0.10050216784339229</v>
          </cell>
          <cell r="BA43">
            <v>-0.1005345955618317</v>
          </cell>
          <cell r="BB43">
            <v>-9.8107680335341257E-2</v>
          </cell>
          <cell r="BC43">
            <v>-9.8107680335341257E-2</v>
          </cell>
          <cell r="BD43">
            <v>-9.8118064597848886E-2</v>
          </cell>
          <cell r="BE43">
            <v>-9.8118064597848886E-2</v>
          </cell>
          <cell r="BF43">
            <v>-9.8119194863953235E-2</v>
          </cell>
          <cell r="BG43">
            <v>-9.8121455474284011E-2</v>
          </cell>
          <cell r="BH43">
            <v>-9.8121455474284011E-2</v>
          </cell>
          <cell r="BI43">
            <v>-9.8127320579482119E-2</v>
          </cell>
          <cell r="BJ43">
            <v>-9.8145837782723344E-2</v>
          </cell>
          <cell r="BK43">
            <v>-9.8115362975102413E-2</v>
          </cell>
          <cell r="BL43">
            <v>-9.8156230124822469E-2</v>
          </cell>
          <cell r="BM43">
            <v>-9.815736127039465E-2</v>
          </cell>
        </row>
        <row r="44">
          <cell r="C44" t="str">
            <v>Adjusted Production Taxes</v>
          </cell>
          <cell r="F44">
            <v>-1296.7150490402885</v>
          </cell>
          <cell r="G44">
            <v>-1264.0970930353258</v>
          </cell>
          <cell r="H44">
            <v>-1245.4471835340055</v>
          </cell>
          <cell r="I44">
            <v>-1775.3500530113945</v>
          </cell>
          <cell r="J44">
            <v>-1669.3387825343677</v>
          </cell>
          <cell r="K44">
            <v>-1666.8937482225847</v>
          </cell>
          <cell r="L44">
            <v>-1579.033214824005</v>
          </cell>
          <cell r="M44">
            <v>-1585.2161512146733</v>
          </cell>
          <cell r="N44">
            <v>-1591.1994691789323</v>
          </cell>
          <cell r="O44">
            <v>-1597.8393707874866</v>
          </cell>
          <cell r="P44">
            <v>-1611.251152728239</v>
          </cell>
          <cell r="Q44">
            <v>-1628.7142787286709</v>
          </cell>
          <cell r="R44">
            <v>-1641.0571209695725</v>
          </cell>
          <cell r="S44">
            <v>-1643.3882839276755</v>
          </cell>
          <cell r="T44">
            <v>-1642.2690380002737</v>
          </cell>
          <cell r="U44">
            <v>-1639.6622854454386</v>
          </cell>
          <cell r="V44">
            <v>-1639.428895530139</v>
          </cell>
          <cell r="W44">
            <v>-1639.5223529230411</v>
          </cell>
          <cell r="X44">
            <v>-1638.8096847438103</v>
          </cell>
          <cell r="Y44">
            <v>-1636.0231754789513</v>
          </cell>
          <cell r="Z44">
            <v>-1632.8162318016882</v>
          </cell>
          <cell r="AA44">
            <v>-1632.062649391446</v>
          </cell>
          <cell r="AB44">
            <v>-1635.6514060660666</v>
          </cell>
          <cell r="AC44">
            <v>-1644.5165216756868</v>
          </cell>
          <cell r="AD44">
            <v>-855.39290916874165</v>
          </cell>
          <cell r="AE44">
            <v>-852.76367349991108</v>
          </cell>
          <cell r="AF44">
            <v>-848.91425082043475</v>
          </cell>
          <cell r="AG44">
            <v>-842.45628536952529</v>
          </cell>
          <cell r="AH44">
            <v>-841.11524304120428</v>
          </cell>
          <cell r="AI44">
            <v>-840.21968574870857</v>
          </cell>
          <cell r="AJ44">
            <v>-839.45892506963855</v>
          </cell>
          <cell r="AK44">
            <v>-838.20434200022191</v>
          </cell>
          <cell r="AL44">
            <v>-836.816517061387</v>
          </cell>
          <cell r="AM44">
            <v>-836.78011159973244</v>
          </cell>
          <cell r="AN44">
            <v>-838.61377130991639</v>
          </cell>
          <cell r="AO44">
            <v>-843.34232525100833</v>
          </cell>
          <cell r="AP44">
            <v>-709.29224129748445</v>
          </cell>
          <cell r="AQ44">
            <v>-707.17782946216801</v>
          </cell>
          <cell r="AR44">
            <v>-704.00552260677989</v>
          </cell>
          <cell r="AS44">
            <v>-698.28381287257548</v>
          </cell>
          <cell r="AT44">
            <v>-697.62405240066073</v>
          </cell>
          <cell r="AU44">
            <v>-697.36990303121513</v>
          </cell>
          <cell r="AV44">
            <v>-697.44772868996733</v>
          </cell>
          <cell r="AW44">
            <v>-697.337730490014</v>
          </cell>
          <cell r="AX44">
            <v>-696.90124907942618</v>
          </cell>
          <cell r="AY44">
            <v>-697.26878499657039</v>
          </cell>
          <cell r="AZ44">
            <v>-699.01912497665398</v>
          </cell>
          <cell r="BA44">
            <v>-703.0645543654847</v>
          </cell>
          <cell r="BB44">
            <v>-612.25236058744235</v>
          </cell>
          <cell r="BC44">
            <v>-611.19700037434177</v>
          </cell>
          <cell r="BD44">
            <v>-609.11423902885838</v>
          </cell>
          <cell r="BE44">
            <v>-604.84291650976968</v>
          </cell>
          <cell r="BF44">
            <v>-604.7722018634322</v>
          </cell>
          <cell r="BG44">
            <v>-604.92654679931968</v>
          </cell>
          <cell r="BH44">
            <v>-605.26605851555257</v>
          </cell>
          <cell r="BI44">
            <v>-605.35927787592072</v>
          </cell>
          <cell r="BJ44">
            <v>-605.12055169183702</v>
          </cell>
          <cell r="BK44">
            <v>-605.63663237740957</v>
          </cell>
          <cell r="BL44">
            <v>-607.29896456910751</v>
          </cell>
          <cell r="BM44">
            <v>-610.94184573745133</v>
          </cell>
        </row>
        <row r="46">
          <cell r="C46" t="str">
            <v>EBITDA</v>
          </cell>
          <cell r="F46">
            <v>10076.115308854447</v>
          </cell>
          <cell r="G46">
            <v>9771.8989301225683</v>
          </cell>
          <cell r="H46">
            <v>9604.4118073750833</v>
          </cell>
          <cell r="I46">
            <v>12784.371515196712</v>
          </cell>
          <cell r="J46">
            <v>11288.635930285633</v>
          </cell>
          <cell r="K46">
            <v>10600.194855822972</v>
          </cell>
          <cell r="L46">
            <v>9337.6229184459953</v>
          </cell>
          <cell r="M46">
            <v>8877.7694258853262</v>
          </cell>
          <cell r="N46">
            <v>8483.5002165010701</v>
          </cell>
          <cell r="O46">
            <v>8142.4887302225134</v>
          </cell>
          <cell r="P46">
            <v>7881.4309445917625</v>
          </cell>
          <cell r="Q46">
            <v>7674.9510616513298</v>
          </cell>
          <cell r="R46">
            <v>7511.9476627304257</v>
          </cell>
          <cell r="S46">
            <v>7259.6755967723238</v>
          </cell>
          <cell r="T46">
            <v>7010.6824414397252</v>
          </cell>
          <cell r="U46">
            <v>6774.1217614945617</v>
          </cell>
          <cell r="V46">
            <v>6562.2497839798607</v>
          </cell>
          <cell r="W46">
            <v>6364.1998775169595</v>
          </cell>
          <cell r="X46">
            <v>6171.6486391961907</v>
          </cell>
          <cell r="Y46">
            <v>5985.5556822610488</v>
          </cell>
          <cell r="Z46">
            <v>5809.5124051583116</v>
          </cell>
          <cell r="AA46">
            <v>5652.2603395485548</v>
          </cell>
          <cell r="AB46">
            <v>5523.1023687739344</v>
          </cell>
          <cell r="AC46">
            <v>5425.2979673643131</v>
          </cell>
          <cell r="AD46">
            <v>5461.0120314462592</v>
          </cell>
          <cell r="AE46">
            <v>5437.3937549034208</v>
          </cell>
          <cell r="AF46">
            <v>5404.2297670628977</v>
          </cell>
          <cell r="AG46">
            <v>5348.4051161154739</v>
          </cell>
          <cell r="AH46">
            <v>5336.7584384137954</v>
          </cell>
          <cell r="AI46">
            <v>5329.2299781512902</v>
          </cell>
          <cell r="AJ46">
            <v>5322.582580028693</v>
          </cell>
          <cell r="AK46">
            <v>5312.4419401097775</v>
          </cell>
          <cell r="AL46">
            <v>5299.6319980636126</v>
          </cell>
          <cell r="AM46">
            <v>5299.2253774402661</v>
          </cell>
          <cell r="AN46">
            <v>5314.9287179600815</v>
          </cell>
          <cell r="AO46">
            <v>5355.5698237923234</v>
          </cell>
          <cell r="AP46">
            <v>4484.5158111958499</v>
          </cell>
          <cell r="AQ46">
            <v>4464.2661305144993</v>
          </cell>
          <cell r="AR46">
            <v>4435.7981569132198</v>
          </cell>
          <cell r="AS46">
            <v>4384.5188775607585</v>
          </cell>
          <cell r="AT46">
            <v>4378.5346246676736</v>
          </cell>
          <cell r="AU46">
            <v>4376.3412184254521</v>
          </cell>
          <cell r="AV46">
            <v>4377.0376018983661</v>
          </cell>
          <cell r="AW46">
            <v>4375.3998178766542</v>
          </cell>
          <cell r="AX46">
            <v>4371.4139572172407</v>
          </cell>
          <cell r="AY46">
            <v>4374.7022791717645</v>
          </cell>
          <cell r="AZ46">
            <v>4392.5250248066814</v>
          </cell>
          <cell r="BA46">
            <v>4426.4753323078503</v>
          </cell>
          <cell r="BB46">
            <v>3780.925315903396</v>
          </cell>
          <cell r="BC46">
            <v>3771.2235140931634</v>
          </cell>
          <cell r="BD46">
            <v>3751.4198486736464</v>
          </cell>
          <cell r="BE46">
            <v>3712.1586928810675</v>
          </cell>
          <cell r="BF46">
            <v>3711.4376959365718</v>
          </cell>
          <cell r="BG46">
            <v>3712.7143461723531</v>
          </cell>
          <cell r="BH46">
            <v>3715.8349514569518</v>
          </cell>
          <cell r="BI46">
            <v>3716.3230200382509</v>
          </cell>
          <cell r="BJ46">
            <v>3712.9654546973334</v>
          </cell>
          <cell r="BK46">
            <v>3719.6243345109283</v>
          </cell>
          <cell r="BL46">
            <v>3732.3275862808969</v>
          </cell>
          <cell r="BM46">
            <v>3765.7260706325533</v>
          </cell>
        </row>
        <row r="48">
          <cell r="C48" t="str">
            <v>Capex</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-65.515360000000001</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C49" t="str">
            <v>Free Cash Flow</v>
          </cell>
          <cell r="F49">
            <v>10076.115308854447</v>
          </cell>
          <cell r="G49">
            <v>9771.8989301225683</v>
          </cell>
          <cell r="H49">
            <v>9604.4118073750833</v>
          </cell>
          <cell r="I49">
            <v>12784.371515196712</v>
          </cell>
          <cell r="J49">
            <v>11288.635930285633</v>
          </cell>
          <cell r="K49">
            <v>10600.194855822972</v>
          </cell>
          <cell r="L49">
            <v>9337.6229184459953</v>
          </cell>
          <cell r="M49">
            <v>8877.7694258853262</v>
          </cell>
          <cell r="N49">
            <v>8483.5002165010701</v>
          </cell>
          <cell r="O49">
            <v>8142.4887302225134</v>
          </cell>
          <cell r="P49">
            <v>7881.4309445917625</v>
          </cell>
          <cell r="Q49">
            <v>7674.9510616513298</v>
          </cell>
          <cell r="R49">
            <v>7511.9476627304257</v>
          </cell>
          <cell r="S49">
            <v>7259.6755967723238</v>
          </cell>
          <cell r="T49">
            <v>7010.6824414397252</v>
          </cell>
          <cell r="U49">
            <v>6774.1217614945617</v>
          </cell>
          <cell r="V49">
            <v>6562.2497839798607</v>
          </cell>
          <cell r="W49">
            <v>6364.1998775169595</v>
          </cell>
          <cell r="X49">
            <v>6171.6486391961907</v>
          </cell>
          <cell r="Y49">
            <v>5985.5556822610488</v>
          </cell>
          <cell r="Z49">
            <v>5809.5124051583116</v>
          </cell>
          <cell r="AA49">
            <v>5586.7449795485545</v>
          </cell>
          <cell r="AB49">
            <v>5523.1023687739344</v>
          </cell>
          <cell r="AC49">
            <v>5425.2979673643131</v>
          </cell>
          <cell r="AD49">
            <v>5461.0120314462592</v>
          </cell>
          <cell r="AE49">
            <v>5437.3937549034208</v>
          </cell>
          <cell r="AF49">
            <v>5404.2297670628977</v>
          </cell>
          <cell r="AG49">
            <v>5348.4051161154739</v>
          </cell>
          <cell r="AH49">
            <v>5336.7584384137954</v>
          </cell>
          <cell r="AI49">
            <v>5329.2299781512902</v>
          </cell>
          <cell r="AJ49">
            <v>5322.582580028693</v>
          </cell>
          <cell r="AK49">
            <v>5312.4419401097775</v>
          </cell>
          <cell r="AL49">
            <v>5299.6319980636126</v>
          </cell>
          <cell r="AM49">
            <v>5299.2253774402661</v>
          </cell>
          <cell r="AN49">
            <v>5314.9287179600815</v>
          </cell>
          <cell r="AO49">
            <v>5355.5698237923234</v>
          </cell>
          <cell r="AP49">
            <v>4484.5158111958499</v>
          </cell>
          <cell r="AQ49">
            <v>4464.2661305144993</v>
          </cell>
          <cell r="AR49">
            <v>4435.7981569132198</v>
          </cell>
          <cell r="AS49">
            <v>4384.5188775607585</v>
          </cell>
          <cell r="AT49">
            <v>4378.5346246676736</v>
          </cell>
          <cell r="AU49">
            <v>4376.3412184254521</v>
          </cell>
          <cell r="AV49">
            <v>4377.0376018983661</v>
          </cell>
          <cell r="AW49">
            <v>4375.3998178766542</v>
          </cell>
          <cell r="AX49">
            <v>4371.4139572172407</v>
          </cell>
          <cell r="AY49">
            <v>4374.7022791717645</v>
          </cell>
          <cell r="AZ49">
            <v>4392.5250248066814</v>
          </cell>
          <cell r="BA49">
            <v>4426.4753323078503</v>
          </cell>
          <cell r="BB49">
            <v>3780.925315903396</v>
          </cell>
          <cell r="BC49">
            <v>3771.2235140931634</v>
          </cell>
          <cell r="BD49">
            <v>3751.4198486736464</v>
          </cell>
          <cell r="BE49">
            <v>3712.1586928810675</v>
          </cell>
          <cell r="BF49">
            <v>3711.4376959365718</v>
          </cell>
          <cell r="BG49">
            <v>3712.7143461723531</v>
          </cell>
          <cell r="BH49">
            <v>3715.8349514569518</v>
          </cell>
          <cell r="BI49">
            <v>3716.3230200382509</v>
          </cell>
          <cell r="BJ49">
            <v>3712.9654546973334</v>
          </cell>
          <cell r="BK49">
            <v>3719.6243345109283</v>
          </cell>
          <cell r="BL49">
            <v>3732.3275862808969</v>
          </cell>
          <cell r="BM49">
            <v>3765.7260706325533</v>
          </cell>
        </row>
        <row r="51">
          <cell r="C51" t="str">
            <v>GEOI-PDNP</v>
          </cell>
        </row>
        <row r="53">
          <cell r="C53" t="str">
            <v>Net PDNP Production</v>
          </cell>
        </row>
        <row r="54">
          <cell r="C54" t="str">
            <v>Net PDNP Oil (MBbls)</v>
          </cell>
          <cell r="F54">
            <v>0</v>
          </cell>
          <cell r="G54">
            <v>0</v>
          </cell>
          <cell r="H54">
            <v>0</v>
          </cell>
          <cell r="I54">
            <v>1.20557</v>
          </cell>
          <cell r="J54">
            <v>2.0402200000000001</v>
          </cell>
          <cell r="K54">
            <v>3.7092999999999998</v>
          </cell>
          <cell r="L54">
            <v>3.70763</v>
          </cell>
          <cell r="M54">
            <v>3.4880800000000001</v>
          </cell>
          <cell r="N54">
            <v>4.9104999999999999</v>
          </cell>
          <cell r="O54">
            <v>6.4482200000000001</v>
          </cell>
          <cell r="P54">
            <v>6.1044099999999997</v>
          </cell>
          <cell r="Q54">
            <v>7.3260699999999996</v>
          </cell>
          <cell r="R54">
            <v>6.9401999999999999</v>
          </cell>
          <cell r="S54">
            <v>6.6949100000000001</v>
          </cell>
          <cell r="T54">
            <v>8.0500900000000009</v>
          </cell>
          <cell r="U54">
            <v>7.7514099999999999</v>
          </cell>
          <cell r="V54">
            <v>10.621359999999999</v>
          </cell>
          <cell r="W54">
            <v>11.50947</v>
          </cell>
          <cell r="X54">
            <v>11.4123</v>
          </cell>
          <cell r="Y54">
            <v>10.902889999999999</v>
          </cell>
          <cell r="Z54">
            <v>10.443849999999999</v>
          </cell>
          <cell r="AA54">
            <v>10.46509</v>
          </cell>
          <cell r="AB54">
            <v>11.37236</v>
          </cell>
          <cell r="AC54">
            <v>11.06019</v>
          </cell>
          <cell r="AD54">
            <v>11.2365925</v>
          </cell>
          <cell r="AE54">
            <v>11.2365925</v>
          </cell>
          <cell r="AF54">
            <v>11.2365925</v>
          </cell>
          <cell r="AG54">
            <v>11.2365925</v>
          </cell>
          <cell r="AH54">
            <v>11.2365925</v>
          </cell>
          <cell r="AI54">
            <v>11.2365925</v>
          </cell>
          <cell r="AJ54">
            <v>11.2365925</v>
          </cell>
          <cell r="AK54">
            <v>11.2365925</v>
          </cell>
          <cell r="AL54">
            <v>11.2365925</v>
          </cell>
          <cell r="AM54">
            <v>11.2365925</v>
          </cell>
          <cell r="AN54">
            <v>11.2365925</v>
          </cell>
          <cell r="AO54">
            <v>11.2365925</v>
          </cell>
          <cell r="AP54">
            <v>13.1932475</v>
          </cell>
          <cell r="AQ54">
            <v>13.1932475</v>
          </cell>
          <cell r="AR54">
            <v>13.1932475</v>
          </cell>
          <cell r="AS54">
            <v>13.1932475</v>
          </cell>
          <cell r="AT54">
            <v>13.1932475</v>
          </cell>
          <cell r="AU54">
            <v>13.1932475</v>
          </cell>
          <cell r="AV54">
            <v>13.1932475</v>
          </cell>
          <cell r="AW54">
            <v>13.1932475</v>
          </cell>
          <cell r="AX54">
            <v>13.1932475</v>
          </cell>
          <cell r="AY54">
            <v>13.1932475</v>
          </cell>
          <cell r="AZ54">
            <v>13.1932475</v>
          </cell>
          <cell r="BA54">
            <v>13.1932475</v>
          </cell>
          <cell r="BB54">
            <v>14.6738541666667</v>
          </cell>
          <cell r="BC54">
            <v>14.6738541666667</v>
          </cell>
          <cell r="BD54">
            <v>14.6738541666667</v>
          </cell>
          <cell r="BE54">
            <v>14.6738541666667</v>
          </cell>
          <cell r="BF54">
            <v>14.6738541666667</v>
          </cell>
          <cell r="BG54">
            <v>14.6738541666667</v>
          </cell>
          <cell r="BH54">
            <v>14.6738541666667</v>
          </cell>
          <cell r="BI54">
            <v>14.6738541666667</v>
          </cell>
          <cell r="BJ54">
            <v>14.6738541666667</v>
          </cell>
          <cell r="BK54">
            <v>14.6738541666667</v>
          </cell>
          <cell r="BL54">
            <v>14.6738541666667</v>
          </cell>
          <cell r="BM54">
            <v>14.6738541666667</v>
          </cell>
        </row>
        <row r="55">
          <cell r="C55" t="str">
            <v>Net PDNP Gas (MMcf)</v>
          </cell>
          <cell r="F55">
            <v>0</v>
          </cell>
          <cell r="G55">
            <v>0</v>
          </cell>
          <cell r="H55">
            <v>0</v>
          </cell>
          <cell r="I55">
            <v>2.0000000000000002E-5</v>
          </cell>
          <cell r="J55">
            <v>1.0403199999999999</v>
          </cell>
          <cell r="K55">
            <v>1.02119</v>
          </cell>
          <cell r="L55">
            <v>2.06331</v>
          </cell>
          <cell r="M55">
            <v>2.0121199999999999</v>
          </cell>
          <cell r="N55">
            <v>19.197140000000001</v>
          </cell>
          <cell r="O55">
            <v>15.449540000000001</v>
          </cell>
          <cell r="P55">
            <v>12.923870000000001</v>
          </cell>
          <cell r="Q55">
            <v>28.479050000000001</v>
          </cell>
          <cell r="R55">
            <v>24.234500000000001</v>
          </cell>
          <cell r="S55">
            <v>24.37096</v>
          </cell>
          <cell r="T55">
            <v>30.50966</v>
          </cell>
          <cell r="U55">
            <v>28.61665</v>
          </cell>
          <cell r="V55">
            <v>50.463549999999998</v>
          </cell>
          <cell r="W55">
            <v>45.658140000000003</v>
          </cell>
          <cell r="X55">
            <v>42.063479999999998</v>
          </cell>
          <cell r="Y55">
            <v>40.747309999999999</v>
          </cell>
          <cell r="Z55">
            <v>37.904730000000001</v>
          </cell>
          <cell r="AA55">
            <v>35.538980000000002</v>
          </cell>
          <cell r="AB55">
            <v>32.528869999999998</v>
          </cell>
          <cell r="AC55">
            <v>32.361550000000001</v>
          </cell>
          <cell r="AD55">
            <v>45.335385833333298</v>
          </cell>
          <cell r="AE55">
            <v>45.335385833333298</v>
          </cell>
          <cell r="AF55">
            <v>45.335385833333298</v>
          </cell>
          <cell r="AG55">
            <v>45.335385833333298</v>
          </cell>
          <cell r="AH55">
            <v>45.335385833333298</v>
          </cell>
          <cell r="AI55">
            <v>45.335385833333298</v>
          </cell>
          <cell r="AJ55">
            <v>45.335385833333298</v>
          </cell>
          <cell r="AK55">
            <v>45.335385833333298</v>
          </cell>
          <cell r="AL55">
            <v>45.335385833333298</v>
          </cell>
          <cell r="AM55">
            <v>45.335385833333298</v>
          </cell>
          <cell r="AN55">
            <v>45.335385833333298</v>
          </cell>
          <cell r="AO55">
            <v>45.335385833333298</v>
          </cell>
          <cell r="AP55">
            <v>55.463833333333298</v>
          </cell>
          <cell r="AQ55">
            <v>55.463833333333298</v>
          </cell>
          <cell r="AR55">
            <v>55.463833333333298</v>
          </cell>
          <cell r="AS55">
            <v>55.463833333333298</v>
          </cell>
          <cell r="AT55">
            <v>55.463833333333298</v>
          </cell>
          <cell r="AU55">
            <v>55.463833333333298</v>
          </cell>
          <cell r="AV55">
            <v>55.463833333333298</v>
          </cell>
          <cell r="AW55">
            <v>55.463833333333298</v>
          </cell>
          <cell r="AX55">
            <v>55.463833333333298</v>
          </cell>
          <cell r="AY55">
            <v>55.463833333333298</v>
          </cell>
          <cell r="AZ55">
            <v>55.463833333333298</v>
          </cell>
          <cell r="BA55">
            <v>55.463833333333298</v>
          </cell>
          <cell r="BB55">
            <v>47.891719166666697</v>
          </cell>
          <cell r="BC55">
            <v>47.891719166666697</v>
          </cell>
          <cell r="BD55">
            <v>47.891719166666697</v>
          </cell>
          <cell r="BE55">
            <v>47.891719166666697</v>
          </cell>
          <cell r="BF55">
            <v>47.891719166666697</v>
          </cell>
          <cell r="BG55">
            <v>47.891719166666697</v>
          </cell>
          <cell r="BH55">
            <v>47.891719166666697</v>
          </cell>
          <cell r="BI55">
            <v>47.891719166666697</v>
          </cell>
          <cell r="BJ55">
            <v>47.891719166666697</v>
          </cell>
          <cell r="BK55">
            <v>47.891719166666697</v>
          </cell>
          <cell r="BL55">
            <v>47.891719166666697</v>
          </cell>
          <cell r="BM55">
            <v>47.891719166666697</v>
          </cell>
        </row>
        <row r="56">
          <cell r="C56" t="str">
            <v>Net PDNP NGL (MBbls)</v>
          </cell>
          <cell r="F56">
            <v>0</v>
          </cell>
          <cell r="G56">
            <v>0</v>
          </cell>
          <cell r="H56">
            <v>0</v>
          </cell>
          <cell r="I56">
            <v>0</v>
          </cell>
          <cell r="J56">
            <v>0</v>
          </cell>
          <cell r="K56">
            <v>0</v>
          </cell>
          <cell r="L56">
            <v>0</v>
          </cell>
          <cell r="M56">
            <v>0</v>
          </cell>
          <cell r="N56">
            <v>0</v>
          </cell>
          <cell r="O56">
            <v>0</v>
          </cell>
          <cell r="P56">
            <v>0</v>
          </cell>
          <cell r="Q56">
            <v>0</v>
          </cell>
          <cell r="R56">
            <v>0</v>
          </cell>
          <cell r="S56">
            <v>0.33701999999999999</v>
          </cell>
          <cell r="T56">
            <v>0.65388999999999997</v>
          </cell>
          <cell r="U56">
            <v>0.57008000000000003</v>
          </cell>
          <cell r="V56">
            <v>0.51302000000000003</v>
          </cell>
          <cell r="W56">
            <v>0.68181000000000003</v>
          </cell>
          <cell r="X56">
            <v>0.64268000000000003</v>
          </cell>
          <cell r="Y56">
            <v>0.88790999999999998</v>
          </cell>
          <cell r="Z56">
            <v>0.84919</v>
          </cell>
          <cell r="AA56">
            <v>0.81455999999999995</v>
          </cell>
          <cell r="AB56">
            <v>0.78320000000000001</v>
          </cell>
          <cell r="AC56">
            <v>0.94923000000000002</v>
          </cell>
          <cell r="AD56">
            <v>1.3212600000000001</v>
          </cell>
          <cell r="AE56">
            <v>1.3212600000000001</v>
          </cell>
          <cell r="AF56">
            <v>1.3212600000000001</v>
          </cell>
          <cell r="AG56">
            <v>1.3212600000000001</v>
          </cell>
          <cell r="AH56">
            <v>1.3212600000000001</v>
          </cell>
          <cell r="AI56">
            <v>1.3212600000000001</v>
          </cell>
          <cell r="AJ56">
            <v>1.3212600000000001</v>
          </cell>
          <cell r="AK56">
            <v>1.3212600000000001</v>
          </cell>
          <cell r="AL56">
            <v>1.3212600000000001</v>
          </cell>
          <cell r="AM56">
            <v>1.3212600000000001</v>
          </cell>
          <cell r="AN56">
            <v>1.3212600000000001</v>
          </cell>
          <cell r="AO56">
            <v>1.3212600000000001</v>
          </cell>
          <cell r="AP56">
            <v>1.29567583333333</v>
          </cell>
          <cell r="AQ56">
            <v>1.29567583333333</v>
          </cell>
          <cell r="AR56">
            <v>1.29567583333333</v>
          </cell>
          <cell r="AS56">
            <v>1.29567583333333</v>
          </cell>
          <cell r="AT56">
            <v>1.29567583333333</v>
          </cell>
          <cell r="AU56">
            <v>1.29567583333333</v>
          </cell>
          <cell r="AV56">
            <v>1.29567583333333</v>
          </cell>
          <cell r="AW56">
            <v>1.29567583333333</v>
          </cell>
          <cell r="AX56">
            <v>1.29567583333333</v>
          </cell>
          <cell r="AY56">
            <v>1.29567583333333</v>
          </cell>
          <cell r="AZ56">
            <v>1.29567583333333</v>
          </cell>
          <cell r="BA56">
            <v>1.29567583333333</v>
          </cell>
          <cell r="BB56">
            <v>1.3740441666666701</v>
          </cell>
          <cell r="BC56">
            <v>1.3740441666666701</v>
          </cell>
          <cell r="BD56">
            <v>1.3740441666666701</v>
          </cell>
          <cell r="BE56">
            <v>1.3740441666666701</v>
          </cell>
          <cell r="BF56">
            <v>1.3740441666666701</v>
          </cell>
          <cell r="BG56">
            <v>1.3740441666666701</v>
          </cell>
          <cell r="BH56">
            <v>1.3740441666666701</v>
          </cell>
          <cell r="BI56">
            <v>1.3740441666666701</v>
          </cell>
          <cell r="BJ56">
            <v>1.3740441666666701</v>
          </cell>
          <cell r="BK56">
            <v>1.3740441666666701</v>
          </cell>
          <cell r="BL56">
            <v>1.3740441666666701</v>
          </cell>
          <cell r="BM56">
            <v>1.3740441666666701</v>
          </cell>
        </row>
        <row r="57">
          <cell r="C57" t="str">
            <v>Equivalent (Mboe)</v>
          </cell>
          <cell r="F57">
            <v>0</v>
          </cell>
          <cell r="G57">
            <v>0</v>
          </cell>
          <cell r="H57">
            <v>0</v>
          </cell>
          <cell r="I57">
            <v>1.2055733333333334</v>
          </cell>
          <cell r="J57">
            <v>2.2136066666666667</v>
          </cell>
          <cell r="K57">
            <v>3.8794983333333333</v>
          </cell>
          <cell r="L57">
            <v>4.0515150000000002</v>
          </cell>
          <cell r="M57">
            <v>3.8234333333333335</v>
          </cell>
          <cell r="N57">
            <v>8.1100233333333343</v>
          </cell>
          <cell r="O57">
            <v>9.0231433333333335</v>
          </cell>
          <cell r="P57">
            <v>8.2583883333333326</v>
          </cell>
          <cell r="Q57">
            <v>12.072578333333333</v>
          </cell>
          <cell r="R57">
            <v>10.979283333333333</v>
          </cell>
          <cell r="S57">
            <v>11.093756666666668</v>
          </cell>
          <cell r="T57">
            <v>13.788923333333335</v>
          </cell>
          <cell r="U57">
            <v>13.090931666666666</v>
          </cell>
          <cell r="V57">
            <v>19.544971666666665</v>
          </cell>
          <cell r="W57">
            <v>19.80097</v>
          </cell>
          <cell r="X57">
            <v>19.065559999999998</v>
          </cell>
          <cell r="Y57">
            <v>18.582018333333334</v>
          </cell>
          <cell r="Z57">
            <v>17.610495</v>
          </cell>
          <cell r="AA57">
            <v>17.202813333333335</v>
          </cell>
          <cell r="AB57">
            <v>17.577038333333334</v>
          </cell>
          <cell r="AC57">
            <v>17.403011666666668</v>
          </cell>
          <cell r="AD57">
            <v>20.113750138888882</v>
          </cell>
          <cell r="AE57">
            <v>20.113750138888882</v>
          </cell>
          <cell r="AF57">
            <v>20.113750138888882</v>
          </cell>
          <cell r="AG57">
            <v>20.113750138888882</v>
          </cell>
          <cell r="AH57">
            <v>20.113750138888882</v>
          </cell>
          <cell r="AI57">
            <v>20.113750138888882</v>
          </cell>
          <cell r="AJ57">
            <v>20.113750138888882</v>
          </cell>
          <cell r="AK57">
            <v>20.113750138888882</v>
          </cell>
          <cell r="AL57">
            <v>20.113750138888882</v>
          </cell>
          <cell r="AM57">
            <v>20.113750138888882</v>
          </cell>
          <cell r="AN57">
            <v>20.113750138888882</v>
          </cell>
          <cell r="AO57">
            <v>20.113750138888882</v>
          </cell>
          <cell r="AP57">
            <v>23.732895555555547</v>
          </cell>
          <cell r="AQ57">
            <v>23.732895555555547</v>
          </cell>
          <cell r="AR57">
            <v>23.732895555555547</v>
          </cell>
          <cell r="AS57">
            <v>23.732895555555547</v>
          </cell>
          <cell r="AT57">
            <v>23.732895555555547</v>
          </cell>
          <cell r="AU57">
            <v>23.732895555555547</v>
          </cell>
          <cell r="AV57">
            <v>23.732895555555547</v>
          </cell>
          <cell r="AW57">
            <v>23.732895555555547</v>
          </cell>
          <cell r="AX57">
            <v>23.732895555555547</v>
          </cell>
          <cell r="AY57">
            <v>23.732895555555547</v>
          </cell>
          <cell r="AZ57">
            <v>23.732895555555547</v>
          </cell>
          <cell r="BA57">
            <v>23.732895555555547</v>
          </cell>
          <cell r="BB57">
            <v>24.029851527777822</v>
          </cell>
          <cell r="BC57">
            <v>24.029851527777822</v>
          </cell>
          <cell r="BD57">
            <v>24.029851527777822</v>
          </cell>
          <cell r="BE57">
            <v>24.029851527777822</v>
          </cell>
          <cell r="BF57">
            <v>24.029851527777822</v>
          </cell>
          <cell r="BG57">
            <v>24.029851527777822</v>
          </cell>
          <cell r="BH57">
            <v>24.029851527777822</v>
          </cell>
          <cell r="BI57">
            <v>24.029851527777822</v>
          </cell>
          <cell r="BJ57">
            <v>24.029851527777822</v>
          </cell>
          <cell r="BK57">
            <v>24.029851527777822</v>
          </cell>
          <cell r="BL57">
            <v>24.029851527777822</v>
          </cell>
          <cell r="BM57">
            <v>24.029851527777822</v>
          </cell>
        </row>
        <row r="59">
          <cell r="C59" t="str">
            <v>Realized Prices (Reserve Report)</v>
          </cell>
        </row>
        <row r="60">
          <cell r="C60" t="str">
            <v>Crude Oil ($/Bbl)</v>
          </cell>
          <cell r="F60">
            <v>82.8</v>
          </cell>
          <cell r="G60">
            <v>83.26</v>
          </cell>
          <cell r="H60">
            <v>83.95</v>
          </cell>
          <cell r="I60">
            <v>83.85</v>
          </cell>
          <cell r="J60">
            <v>83.9</v>
          </cell>
          <cell r="K60">
            <v>85.01</v>
          </cell>
          <cell r="L60">
            <v>84.98</v>
          </cell>
          <cell r="M60">
            <v>84.98</v>
          </cell>
          <cell r="N60">
            <v>86.08</v>
          </cell>
          <cell r="O60">
            <v>86.24</v>
          </cell>
          <cell r="P60">
            <v>86.09</v>
          </cell>
          <cell r="Q60">
            <v>87.06</v>
          </cell>
          <cell r="R60">
            <v>86.89</v>
          </cell>
          <cell r="S60">
            <v>86.68</v>
          </cell>
          <cell r="T60">
            <v>87.37</v>
          </cell>
          <cell r="U60">
            <v>87.11</v>
          </cell>
          <cell r="V60">
            <v>87.27</v>
          </cell>
          <cell r="W60">
            <v>87.91</v>
          </cell>
          <cell r="X60">
            <v>87.38</v>
          </cell>
          <cell r="Y60">
            <v>87.2</v>
          </cell>
          <cell r="Z60">
            <v>87.02</v>
          </cell>
          <cell r="AA60">
            <v>86.93</v>
          </cell>
          <cell r="AB60">
            <v>86.75</v>
          </cell>
          <cell r="AC60">
            <v>86.58</v>
          </cell>
          <cell r="AD60">
            <v>86.22</v>
          </cell>
          <cell r="AE60">
            <v>86.07</v>
          </cell>
          <cell r="AF60">
            <v>85.91</v>
          </cell>
          <cell r="AG60">
            <v>85.75</v>
          </cell>
          <cell r="AH60">
            <v>85.96</v>
          </cell>
          <cell r="AI60">
            <v>85.6</v>
          </cell>
          <cell r="AJ60">
            <v>85.48</v>
          </cell>
          <cell r="AK60">
            <v>85.33</v>
          </cell>
          <cell r="AL60">
            <v>85.52</v>
          </cell>
          <cell r="AM60">
            <v>85.75</v>
          </cell>
          <cell r="AN60">
            <v>85.68</v>
          </cell>
          <cell r="AO60">
            <v>85.61</v>
          </cell>
          <cell r="AP60">
            <v>85.55</v>
          </cell>
          <cell r="AQ60">
            <v>85.49</v>
          </cell>
          <cell r="AR60">
            <v>85.44</v>
          </cell>
          <cell r="AS60">
            <v>85.16</v>
          </cell>
          <cell r="AT60">
            <v>85.43</v>
          </cell>
          <cell r="AU60">
            <v>85.39</v>
          </cell>
          <cell r="AV60">
            <v>85.34</v>
          </cell>
          <cell r="AW60">
            <v>87.75</v>
          </cell>
          <cell r="AX60">
            <v>87.62</v>
          </cell>
          <cell r="AY60">
            <v>87.57</v>
          </cell>
          <cell r="AZ60">
            <v>87.45</v>
          </cell>
          <cell r="BA60">
            <v>87.35</v>
          </cell>
          <cell r="BB60">
            <v>87.26</v>
          </cell>
          <cell r="BC60">
            <v>87.14</v>
          </cell>
          <cell r="BD60">
            <v>87.05</v>
          </cell>
          <cell r="BE60">
            <v>86.96</v>
          </cell>
          <cell r="BF60">
            <v>87.19</v>
          </cell>
          <cell r="BG60">
            <v>87.11</v>
          </cell>
          <cell r="BH60">
            <v>87.03</v>
          </cell>
          <cell r="BI60">
            <v>86.95</v>
          </cell>
          <cell r="BJ60">
            <v>86.87</v>
          </cell>
          <cell r="BK60">
            <v>86.97</v>
          </cell>
          <cell r="BL60">
            <v>86.9</v>
          </cell>
          <cell r="BM60">
            <v>86.81</v>
          </cell>
        </row>
        <row r="61">
          <cell r="C61" t="str">
            <v>Nat Gas ($/Mcf)</v>
          </cell>
          <cell r="F61">
            <v>7.77</v>
          </cell>
          <cell r="G61">
            <v>4.66</v>
          </cell>
          <cell r="H61">
            <v>4.3600000000000003</v>
          </cell>
          <cell r="I61">
            <v>4.3899999999999997</v>
          </cell>
          <cell r="J61">
            <v>4.49</v>
          </cell>
          <cell r="K61">
            <v>4.51</v>
          </cell>
          <cell r="L61">
            <v>4.57</v>
          </cell>
          <cell r="M61">
            <v>4.58</v>
          </cell>
          <cell r="N61">
            <v>3.73</v>
          </cell>
          <cell r="O61">
            <v>3.83</v>
          </cell>
          <cell r="P61">
            <v>3.88</v>
          </cell>
          <cell r="Q61">
            <v>3.56</v>
          </cell>
          <cell r="R61">
            <v>3.62</v>
          </cell>
          <cell r="S61">
            <v>3.77</v>
          </cell>
          <cell r="T61">
            <v>3.95</v>
          </cell>
          <cell r="U61">
            <v>4.01</v>
          </cell>
          <cell r="V61">
            <v>3.96</v>
          </cell>
          <cell r="W61">
            <v>4.04</v>
          </cell>
          <cell r="X61">
            <v>4.09</v>
          </cell>
          <cell r="Y61">
            <v>4.1500000000000004</v>
          </cell>
          <cell r="Z61">
            <v>4.18</v>
          </cell>
          <cell r="AA61">
            <v>4.22</v>
          </cell>
          <cell r="AB61">
            <v>4.24</v>
          </cell>
          <cell r="AC61">
            <v>4.2699999999999996</v>
          </cell>
          <cell r="AD61">
            <v>4.28</v>
          </cell>
          <cell r="AE61">
            <v>4.3</v>
          </cell>
          <cell r="AF61">
            <v>4.32</v>
          </cell>
          <cell r="AG61">
            <v>4.34</v>
          </cell>
          <cell r="AH61">
            <v>4.3600000000000003</v>
          </cell>
          <cell r="AI61">
            <v>4.2699999999999996</v>
          </cell>
          <cell r="AJ61">
            <v>4.08</v>
          </cell>
          <cell r="AK61">
            <v>3.85</v>
          </cell>
          <cell r="AL61">
            <v>3.89</v>
          </cell>
          <cell r="AM61">
            <v>3.96</v>
          </cell>
          <cell r="AN61">
            <v>3.98</v>
          </cell>
          <cell r="AO61">
            <v>4.01</v>
          </cell>
          <cell r="AP61">
            <v>4.0199999999999996</v>
          </cell>
          <cell r="AQ61">
            <v>4.03</v>
          </cell>
          <cell r="AR61">
            <v>3.93</v>
          </cell>
          <cell r="AS61">
            <v>3.96</v>
          </cell>
          <cell r="AT61">
            <v>4</v>
          </cell>
          <cell r="AU61">
            <v>4.01</v>
          </cell>
          <cell r="AV61">
            <v>4.03</v>
          </cell>
          <cell r="AW61">
            <v>4.1399999999999997</v>
          </cell>
          <cell r="AX61">
            <v>4.1500000000000004</v>
          </cell>
          <cell r="AY61">
            <v>4.1399999999999997</v>
          </cell>
          <cell r="AZ61">
            <v>4.1399999999999997</v>
          </cell>
          <cell r="BA61">
            <v>4.1500000000000004</v>
          </cell>
          <cell r="BB61">
            <v>4.1500000000000004</v>
          </cell>
          <cell r="BC61">
            <v>4.17</v>
          </cell>
          <cell r="BD61">
            <v>4.2</v>
          </cell>
          <cell r="BE61">
            <v>4.2</v>
          </cell>
          <cell r="BF61">
            <v>4.22</v>
          </cell>
          <cell r="BG61">
            <v>4.22</v>
          </cell>
          <cell r="BH61">
            <v>4.22</v>
          </cell>
          <cell r="BI61">
            <v>4.22</v>
          </cell>
          <cell r="BJ61">
            <v>4.21</v>
          </cell>
          <cell r="BK61">
            <v>4.21</v>
          </cell>
          <cell r="BL61">
            <v>4.21</v>
          </cell>
          <cell r="BM61">
            <v>4.2</v>
          </cell>
        </row>
        <row r="62">
          <cell r="C62" t="str">
            <v>NGL ($/Bbl)</v>
          </cell>
          <cell r="F62">
            <v>0</v>
          </cell>
          <cell r="G62">
            <v>54.06</v>
          </cell>
          <cell r="H62">
            <v>54.75</v>
          </cell>
          <cell r="I62">
            <v>54.74</v>
          </cell>
          <cell r="J62">
            <v>54.74</v>
          </cell>
          <cell r="K62">
            <v>54.75</v>
          </cell>
          <cell r="L62">
            <v>54.76</v>
          </cell>
          <cell r="M62">
            <v>54.77</v>
          </cell>
          <cell r="N62">
            <v>54.79</v>
          </cell>
          <cell r="O62">
            <v>54.8</v>
          </cell>
          <cell r="P62">
            <v>54.81</v>
          </cell>
          <cell r="Q62">
            <v>54.83</v>
          </cell>
          <cell r="R62">
            <v>54.84</v>
          </cell>
          <cell r="S62">
            <v>53.06</v>
          </cell>
          <cell r="T62">
            <v>52.06</v>
          </cell>
          <cell r="U62">
            <v>52.21</v>
          </cell>
          <cell r="V62">
            <v>52.31</v>
          </cell>
          <cell r="W62">
            <v>51.82</v>
          </cell>
          <cell r="X62">
            <v>51.86</v>
          </cell>
          <cell r="Y62">
            <v>51.3</v>
          </cell>
          <cell r="Z62">
            <v>51.33</v>
          </cell>
          <cell r="AA62">
            <v>51.35</v>
          </cell>
          <cell r="AB62">
            <v>51.36</v>
          </cell>
          <cell r="AC62">
            <v>51.03</v>
          </cell>
          <cell r="AD62">
            <v>51.05</v>
          </cell>
          <cell r="AE62">
            <v>50.64</v>
          </cell>
          <cell r="AF62">
            <v>50.4</v>
          </cell>
          <cell r="AG62">
            <v>50.47</v>
          </cell>
          <cell r="AH62">
            <v>50.38</v>
          </cell>
          <cell r="AI62">
            <v>50.25</v>
          </cell>
          <cell r="AJ62">
            <v>50.31</v>
          </cell>
          <cell r="AK62">
            <v>50.36</v>
          </cell>
          <cell r="AL62">
            <v>50.4</v>
          </cell>
          <cell r="AM62">
            <v>50.44</v>
          </cell>
          <cell r="AN62">
            <v>50.48</v>
          </cell>
          <cell r="AO62">
            <v>50.29</v>
          </cell>
          <cell r="AP62">
            <v>50.31</v>
          </cell>
          <cell r="AQ62">
            <v>50.34</v>
          </cell>
          <cell r="AR62">
            <v>50.37</v>
          </cell>
          <cell r="AS62">
            <v>50.46</v>
          </cell>
          <cell r="AT62">
            <v>50.18</v>
          </cell>
          <cell r="AU62">
            <v>50.2</v>
          </cell>
          <cell r="AV62">
            <v>50.25</v>
          </cell>
          <cell r="AW62">
            <v>50.28</v>
          </cell>
          <cell r="AX62">
            <v>50.36</v>
          </cell>
          <cell r="AY62">
            <v>50.42</v>
          </cell>
          <cell r="AZ62">
            <v>50.03</v>
          </cell>
          <cell r="BA62">
            <v>50.1</v>
          </cell>
          <cell r="BB62">
            <v>50.16</v>
          </cell>
          <cell r="BC62">
            <v>50.1</v>
          </cell>
          <cell r="BD62">
            <v>50.03</v>
          </cell>
          <cell r="BE62">
            <v>50.09</v>
          </cell>
          <cell r="BF62">
            <v>50.01</v>
          </cell>
          <cell r="BG62">
            <v>50.05</v>
          </cell>
          <cell r="BH62">
            <v>50.08</v>
          </cell>
          <cell r="BI62">
            <v>50.11</v>
          </cell>
          <cell r="BJ62">
            <v>50.14</v>
          </cell>
          <cell r="BK62">
            <v>50.16</v>
          </cell>
          <cell r="BL62">
            <v>50.19</v>
          </cell>
          <cell r="BM62">
            <v>50.21</v>
          </cell>
        </row>
        <row r="64">
          <cell r="C64" t="str">
            <v>Price Deck (Reserve Report)</v>
          </cell>
        </row>
        <row r="65">
          <cell r="C65" t="str">
            <v>Crude Oil ($/Bbl)</v>
          </cell>
          <cell r="F65">
            <v>90</v>
          </cell>
          <cell r="G65">
            <v>90</v>
          </cell>
          <cell r="H65">
            <v>90</v>
          </cell>
          <cell r="I65">
            <v>90</v>
          </cell>
          <cell r="J65">
            <v>90</v>
          </cell>
          <cell r="K65">
            <v>90</v>
          </cell>
          <cell r="L65">
            <v>90</v>
          </cell>
          <cell r="M65">
            <v>90</v>
          </cell>
          <cell r="N65">
            <v>90</v>
          </cell>
          <cell r="O65">
            <v>90</v>
          </cell>
          <cell r="P65">
            <v>90</v>
          </cell>
          <cell r="Q65">
            <v>90</v>
          </cell>
          <cell r="R65">
            <v>90</v>
          </cell>
          <cell r="S65">
            <v>90</v>
          </cell>
          <cell r="T65">
            <v>90</v>
          </cell>
          <cell r="U65">
            <v>90</v>
          </cell>
          <cell r="V65">
            <v>90</v>
          </cell>
          <cell r="W65">
            <v>90</v>
          </cell>
          <cell r="X65">
            <v>90</v>
          </cell>
          <cell r="Y65">
            <v>90</v>
          </cell>
          <cell r="Z65">
            <v>90</v>
          </cell>
          <cell r="AA65">
            <v>90</v>
          </cell>
          <cell r="AB65">
            <v>90</v>
          </cell>
          <cell r="AC65">
            <v>90</v>
          </cell>
          <cell r="AD65">
            <v>90</v>
          </cell>
          <cell r="AE65">
            <v>90</v>
          </cell>
          <cell r="AF65">
            <v>90</v>
          </cell>
          <cell r="AG65">
            <v>90</v>
          </cell>
          <cell r="AH65">
            <v>90</v>
          </cell>
          <cell r="AI65">
            <v>90</v>
          </cell>
          <cell r="AJ65">
            <v>90</v>
          </cell>
          <cell r="AK65">
            <v>90</v>
          </cell>
          <cell r="AL65">
            <v>90</v>
          </cell>
          <cell r="AM65">
            <v>90</v>
          </cell>
          <cell r="AN65">
            <v>90</v>
          </cell>
          <cell r="AO65">
            <v>90</v>
          </cell>
          <cell r="AP65">
            <v>96.41</v>
          </cell>
          <cell r="AQ65">
            <v>96.14</v>
          </cell>
          <cell r="AR65">
            <v>95.87</v>
          </cell>
          <cell r="AS65">
            <v>95.61</v>
          </cell>
          <cell r="AT65">
            <v>95.37</v>
          </cell>
          <cell r="AU65">
            <v>95.13</v>
          </cell>
          <cell r="AV65">
            <v>94.9</v>
          </cell>
          <cell r="AW65">
            <v>94.69</v>
          </cell>
          <cell r="AX65">
            <v>94.48</v>
          </cell>
          <cell r="AY65">
            <v>94.29</v>
          </cell>
          <cell r="AZ65">
            <v>94.11</v>
          </cell>
          <cell r="BA65">
            <v>93.94</v>
          </cell>
          <cell r="BB65">
            <v>93.8</v>
          </cell>
          <cell r="BC65">
            <v>93.67</v>
          </cell>
          <cell r="BD65">
            <v>93.54</v>
          </cell>
          <cell r="BE65">
            <v>93.41</v>
          </cell>
          <cell r="BF65">
            <v>93.29</v>
          </cell>
          <cell r="BG65">
            <v>93.17</v>
          </cell>
          <cell r="BH65">
            <v>93.05</v>
          </cell>
          <cell r="BI65">
            <v>92.94</v>
          </cell>
          <cell r="BJ65">
            <v>92.83</v>
          </cell>
          <cell r="BK65">
            <v>92.73</v>
          </cell>
          <cell r="BL65">
            <v>92.63</v>
          </cell>
          <cell r="BM65">
            <v>92.53</v>
          </cell>
        </row>
        <row r="66">
          <cell r="C66" t="str">
            <v>Nat Gas ($/Mcf)</v>
          </cell>
          <cell r="F66">
            <v>4.5</v>
          </cell>
          <cell r="G66">
            <v>4.5</v>
          </cell>
          <cell r="H66">
            <v>4.5</v>
          </cell>
          <cell r="I66">
            <v>4.5</v>
          </cell>
          <cell r="J66">
            <v>4.5</v>
          </cell>
          <cell r="K66">
            <v>4.5</v>
          </cell>
          <cell r="L66">
            <v>4.5</v>
          </cell>
          <cell r="M66">
            <v>4.5</v>
          </cell>
          <cell r="N66">
            <v>4.5</v>
          </cell>
          <cell r="O66">
            <v>4.5</v>
          </cell>
          <cell r="P66">
            <v>4.5</v>
          </cell>
          <cell r="Q66">
            <v>4.5</v>
          </cell>
          <cell r="R66">
            <v>4.5</v>
          </cell>
          <cell r="S66">
            <v>4.5</v>
          </cell>
          <cell r="T66">
            <v>4.5</v>
          </cell>
          <cell r="U66">
            <v>4.5</v>
          </cell>
          <cell r="V66">
            <v>4.5</v>
          </cell>
          <cell r="W66">
            <v>4.5</v>
          </cell>
          <cell r="X66">
            <v>4.5</v>
          </cell>
          <cell r="Y66">
            <v>4.5</v>
          </cell>
          <cell r="Z66">
            <v>4.5</v>
          </cell>
          <cell r="AA66">
            <v>4.5</v>
          </cell>
          <cell r="AB66">
            <v>4.5</v>
          </cell>
          <cell r="AC66">
            <v>4.5</v>
          </cell>
          <cell r="AD66">
            <v>4.5</v>
          </cell>
          <cell r="AE66">
            <v>4.5</v>
          </cell>
          <cell r="AF66">
            <v>4.5</v>
          </cell>
          <cell r="AG66">
            <v>4.5</v>
          </cell>
          <cell r="AH66">
            <v>4.5</v>
          </cell>
          <cell r="AI66">
            <v>4.5</v>
          </cell>
          <cell r="AJ66">
            <v>4.5</v>
          </cell>
          <cell r="AK66">
            <v>4.5</v>
          </cell>
          <cell r="AL66">
            <v>4.5</v>
          </cell>
          <cell r="AM66">
            <v>4.5</v>
          </cell>
          <cell r="AN66">
            <v>4.5</v>
          </cell>
          <cell r="AO66">
            <v>4.5</v>
          </cell>
          <cell r="AP66">
            <v>4.5</v>
          </cell>
          <cell r="AQ66">
            <v>4.5</v>
          </cell>
          <cell r="AR66">
            <v>4.5</v>
          </cell>
          <cell r="AS66">
            <v>4.5</v>
          </cell>
          <cell r="AT66">
            <v>4.5</v>
          </cell>
          <cell r="AU66">
            <v>4.5</v>
          </cell>
          <cell r="AV66">
            <v>4.5</v>
          </cell>
          <cell r="AW66">
            <v>4.5</v>
          </cell>
          <cell r="AX66">
            <v>4.5</v>
          </cell>
          <cell r="AY66">
            <v>4.5</v>
          </cell>
          <cell r="AZ66">
            <v>4.5</v>
          </cell>
          <cell r="BA66">
            <v>4.5</v>
          </cell>
          <cell r="BB66">
            <v>4.5</v>
          </cell>
          <cell r="BC66">
            <v>4.5</v>
          </cell>
          <cell r="BD66">
            <v>4.5</v>
          </cell>
          <cell r="BE66">
            <v>4.5</v>
          </cell>
          <cell r="BF66">
            <v>4.5</v>
          </cell>
          <cell r="BG66">
            <v>4.5</v>
          </cell>
          <cell r="BH66">
            <v>4.5</v>
          </cell>
          <cell r="BI66">
            <v>4.5</v>
          </cell>
          <cell r="BJ66">
            <v>4.5</v>
          </cell>
          <cell r="BK66">
            <v>4.5</v>
          </cell>
          <cell r="BL66">
            <v>4.5</v>
          </cell>
          <cell r="BM66">
            <v>4.5</v>
          </cell>
        </row>
        <row r="67">
          <cell r="C67" t="str">
            <v>NGL ($/Bbl)</v>
          </cell>
          <cell r="D67">
            <v>0.5</v>
          </cell>
          <cell r="F67">
            <v>45</v>
          </cell>
          <cell r="G67">
            <v>45</v>
          </cell>
          <cell r="H67">
            <v>45</v>
          </cell>
          <cell r="I67">
            <v>45</v>
          </cell>
          <cell r="J67">
            <v>45</v>
          </cell>
          <cell r="K67">
            <v>45</v>
          </cell>
          <cell r="L67">
            <v>45</v>
          </cell>
          <cell r="M67">
            <v>45</v>
          </cell>
          <cell r="N67">
            <v>45</v>
          </cell>
          <cell r="O67">
            <v>45</v>
          </cell>
          <cell r="P67">
            <v>45</v>
          </cell>
          <cell r="Q67">
            <v>45</v>
          </cell>
          <cell r="R67">
            <v>45</v>
          </cell>
          <cell r="S67">
            <v>45</v>
          </cell>
          <cell r="T67">
            <v>45</v>
          </cell>
          <cell r="U67">
            <v>45</v>
          </cell>
          <cell r="V67">
            <v>45</v>
          </cell>
          <cell r="W67">
            <v>45</v>
          </cell>
          <cell r="X67">
            <v>45</v>
          </cell>
          <cell r="Y67">
            <v>45</v>
          </cell>
          <cell r="Z67">
            <v>45</v>
          </cell>
          <cell r="AA67">
            <v>45</v>
          </cell>
          <cell r="AB67">
            <v>45</v>
          </cell>
          <cell r="AC67">
            <v>45</v>
          </cell>
          <cell r="AD67">
            <v>45</v>
          </cell>
          <cell r="AE67">
            <v>45</v>
          </cell>
          <cell r="AF67">
            <v>45</v>
          </cell>
          <cell r="AG67">
            <v>45</v>
          </cell>
          <cell r="AH67">
            <v>45</v>
          </cell>
          <cell r="AI67">
            <v>45</v>
          </cell>
          <cell r="AJ67">
            <v>45</v>
          </cell>
          <cell r="AK67">
            <v>45</v>
          </cell>
          <cell r="AL67">
            <v>45</v>
          </cell>
          <cell r="AM67">
            <v>45</v>
          </cell>
          <cell r="AN67">
            <v>45</v>
          </cell>
          <cell r="AO67">
            <v>45</v>
          </cell>
          <cell r="AP67">
            <v>45</v>
          </cell>
          <cell r="AQ67">
            <v>45</v>
          </cell>
          <cell r="AR67">
            <v>45</v>
          </cell>
          <cell r="AS67">
            <v>45</v>
          </cell>
          <cell r="AT67">
            <v>45</v>
          </cell>
          <cell r="AU67">
            <v>45</v>
          </cell>
          <cell r="AV67">
            <v>45</v>
          </cell>
          <cell r="AW67">
            <v>45</v>
          </cell>
          <cell r="AX67">
            <v>45</v>
          </cell>
          <cell r="AY67">
            <v>45</v>
          </cell>
          <cell r="AZ67">
            <v>45</v>
          </cell>
          <cell r="BA67">
            <v>45</v>
          </cell>
          <cell r="BB67">
            <v>45</v>
          </cell>
          <cell r="BC67">
            <v>45</v>
          </cell>
          <cell r="BD67">
            <v>45</v>
          </cell>
          <cell r="BE67">
            <v>45</v>
          </cell>
          <cell r="BF67">
            <v>45</v>
          </cell>
          <cell r="BG67">
            <v>45</v>
          </cell>
          <cell r="BH67">
            <v>45</v>
          </cell>
          <cell r="BI67">
            <v>45</v>
          </cell>
          <cell r="BJ67">
            <v>45</v>
          </cell>
          <cell r="BK67">
            <v>45</v>
          </cell>
          <cell r="BL67">
            <v>45</v>
          </cell>
          <cell r="BM67">
            <v>45</v>
          </cell>
        </row>
        <row r="69">
          <cell r="C69" t="str">
            <v>Differentials</v>
          </cell>
        </row>
        <row r="70">
          <cell r="C70" t="str">
            <v>Crude Oil ($/Bbl)</v>
          </cell>
          <cell r="F70">
            <v>-7.2000000000000028</v>
          </cell>
          <cell r="G70">
            <v>-6.7399999999999949</v>
          </cell>
          <cell r="H70">
            <v>-6.0499999999999972</v>
          </cell>
          <cell r="I70">
            <v>-6.1500000000000057</v>
          </cell>
          <cell r="J70">
            <v>-6.0999999999999943</v>
          </cell>
          <cell r="K70">
            <v>-4.9899999999999949</v>
          </cell>
          <cell r="L70">
            <v>-5.019999999999996</v>
          </cell>
          <cell r="M70">
            <v>-5.019999999999996</v>
          </cell>
          <cell r="N70">
            <v>-3.9200000000000017</v>
          </cell>
          <cell r="O70">
            <v>-3.7600000000000051</v>
          </cell>
          <cell r="P70">
            <v>-3.9099999999999966</v>
          </cell>
          <cell r="Q70">
            <v>-2.9399999999999977</v>
          </cell>
          <cell r="R70">
            <v>-3.1099999999999994</v>
          </cell>
          <cell r="S70">
            <v>-3.3199999999999932</v>
          </cell>
          <cell r="T70">
            <v>-2.6299999999999955</v>
          </cell>
          <cell r="U70">
            <v>-2.8900000000000006</v>
          </cell>
          <cell r="V70">
            <v>-2.730000000000004</v>
          </cell>
          <cell r="W70">
            <v>-2.0900000000000034</v>
          </cell>
          <cell r="X70">
            <v>-2.6200000000000045</v>
          </cell>
          <cell r="Y70">
            <v>-2.7999999999999972</v>
          </cell>
          <cell r="Z70">
            <v>-2.980000000000004</v>
          </cell>
          <cell r="AA70">
            <v>-3.0699999999999932</v>
          </cell>
          <cell r="AB70">
            <v>-3.25</v>
          </cell>
          <cell r="AC70">
            <v>-3.4200000000000017</v>
          </cell>
          <cell r="AD70">
            <v>-3.7800000000000011</v>
          </cell>
          <cell r="AE70">
            <v>-3.9300000000000068</v>
          </cell>
          <cell r="AF70">
            <v>-4.0900000000000034</v>
          </cell>
          <cell r="AG70">
            <v>-4.25</v>
          </cell>
          <cell r="AH70">
            <v>-4.0400000000000063</v>
          </cell>
          <cell r="AI70">
            <v>-4.4000000000000057</v>
          </cell>
          <cell r="AJ70">
            <v>-4.519999999999996</v>
          </cell>
          <cell r="AK70">
            <v>-4.6700000000000017</v>
          </cell>
          <cell r="AL70">
            <v>-4.480000000000004</v>
          </cell>
          <cell r="AM70">
            <v>-4.25</v>
          </cell>
          <cell r="AN70">
            <v>-4.3199999999999932</v>
          </cell>
          <cell r="AO70">
            <v>-4.3900000000000006</v>
          </cell>
          <cell r="AP70">
            <v>-10.86</v>
          </cell>
          <cell r="AQ70">
            <v>-10.650000000000006</v>
          </cell>
          <cell r="AR70">
            <v>-10.430000000000007</v>
          </cell>
          <cell r="AS70">
            <v>-10.450000000000003</v>
          </cell>
          <cell r="AT70">
            <v>-9.9399999999999977</v>
          </cell>
          <cell r="AU70">
            <v>-9.7399999999999949</v>
          </cell>
          <cell r="AV70">
            <v>-9.5600000000000023</v>
          </cell>
          <cell r="AW70">
            <v>-6.9399999999999977</v>
          </cell>
          <cell r="AX70">
            <v>-6.8599999999999994</v>
          </cell>
          <cell r="AY70">
            <v>-6.7200000000000131</v>
          </cell>
          <cell r="AZ70">
            <v>-6.6599999999999966</v>
          </cell>
          <cell r="BA70">
            <v>-6.5900000000000034</v>
          </cell>
          <cell r="BB70">
            <v>-6.539999999999992</v>
          </cell>
          <cell r="BC70">
            <v>-6.5300000000000011</v>
          </cell>
          <cell r="BD70">
            <v>-6.4900000000000091</v>
          </cell>
          <cell r="BE70">
            <v>-6.4500000000000028</v>
          </cell>
          <cell r="BF70">
            <v>-6.1000000000000085</v>
          </cell>
          <cell r="BG70">
            <v>-6.0600000000000023</v>
          </cell>
          <cell r="BH70">
            <v>-6.019999999999996</v>
          </cell>
          <cell r="BI70">
            <v>-5.9899999999999949</v>
          </cell>
          <cell r="BJ70">
            <v>-5.9599999999999937</v>
          </cell>
          <cell r="BK70">
            <v>-5.7600000000000051</v>
          </cell>
          <cell r="BL70">
            <v>-5.7299999999999898</v>
          </cell>
          <cell r="BM70">
            <v>-5.7199999999999989</v>
          </cell>
        </row>
        <row r="71">
          <cell r="C71" t="str">
            <v>Nat Gas ($/Mcf)</v>
          </cell>
          <cell r="F71">
            <v>3.2699999999999996</v>
          </cell>
          <cell r="G71">
            <v>0.16000000000000014</v>
          </cell>
          <cell r="H71">
            <v>-0.13999999999999968</v>
          </cell>
          <cell r="I71">
            <v>-0.11000000000000032</v>
          </cell>
          <cell r="J71">
            <v>-9.9999999999997868E-3</v>
          </cell>
          <cell r="K71">
            <v>9.9999999999997868E-3</v>
          </cell>
          <cell r="L71">
            <v>7.0000000000000284E-2</v>
          </cell>
          <cell r="M71">
            <v>8.0000000000000071E-2</v>
          </cell>
          <cell r="N71">
            <v>-0.77</v>
          </cell>
          <cell r="O71">
            <v>-0.66999999999999993</v>
          </cell>
          <cell r="P71">
            <v>-0.62000000000000011</v>
          </cell>
          <cell r="Q71">
            <v>-0.94</v>
          </cell>
          <cell r="R71">
            <v>-0.87999999999999989</v>
          </cell>
          <cell r="S71">
            <v>-0.73</v>
          </cell>
          <cell r="T71">
            <v>-0.54999999999999982</v>
          </cell>
          <cell r="U71">
            <v>-0.49000000000000021</v>
          </cell>
          <cell r="V71">
            <v>-0.54</v>
          </cell>
          <cell r="W71">
            <v>-0.45999999999999996</v>
          </cell>
          <cell r="X71">
            <v>-0.41000000000000014</v>
          </cell>
          <cell r="Y71">
            <v>-0.34999999999999964</v>
          </cell>
          <cell r="Z71">
            <v>-0.32000000000000028</v>
          </cell>
          <cell r="AA71">
            <v>-0.28000000000000025</v>
          </cell>
          <cell r="AB71">
            <v>-0.25999999999999979</v>
          </cell>
          <cell r="AC71">
            <v>-0.23000000000000043</v>
          </cell>
          <cell r="AD71">
            <v>-0.21999999999999975</v>
          </cell>
          <cell r="AE71">
            <v>-0.20000000000000018</v>
          </cell>
          <cell r="AF71">
            <v>-0.17999999999999972</v>
          </cell>
          <cell r="AG71">
            <v>-0.16000000000000014</v>
          </cell>
          <cell r="AH71">
            <v>-0.13999999999999968</v>
          </cell>
          <cell r="AI71">
            <v>-0.23000000000000043</v>
          </cell>
          <cell r="AJ71">
            <v>-0.41999999999999993</v>
          </cell>
          <cell r="AK71">
            <v>-0.64999999999999991</v>
          </cell>
          <cell r="AL71">
            <v>-0.60999999999999988</v>
          </cell>
          <cell r="AM71">
            <v>-0.54</v>
          </cell>
          <cell r="AN71">
            <v>-0.52</v>
          </cell>
          <cell r="AO71">
            <v>-0.49000000000000021</v>
          </cell>
          <cell r="AP71">
            <v>-0.48000000000000043</v>
          </cell>
          <cell r="AQ71">
            <v>-0.46999999999999975</v>
          </cell>
          <cell r="AR71">
            <v>-0.56999999999999984</v>
          </cell>
          <cell r="AS71">
            <v>-0.54</v>
          </cell>
          <cell r="AT71">
            <v>-0.5</v>
          </cell>
          <cell r="AU71">
            <v>-0.49000000000000021</v>
          </cell>
          <cell r="AV71">
            <v>-0.46999999999999975</v>
          </cell>
          <cell r="AW71">
            <v>-0.36000000000000032</v>
          </cell>
          <cell r="AX71">
            <v>-0.34999999999999964</v>
          </cell>
          <cell r="AY71">
            <v>-0.36000000000000032</v>
          </cell>
          <cell r="AZ71">
            <v>-0.36000000000000032</v>
          </cell>
          <cell r="BA71">
            <v>-0.34999999999999964</v>
          </cell>
          <cell r="BB71">
            <v>-0.34999999999999964</v>
          </cell>
          <cell r="BC71">
            <v>-0.33000000000000007</v>
          </cell>
          <cell r="BD71">
            <v>-0.29999999999999982</v>
          </cell>
          <cell r="BE71">
            <v>-0.29999999999999982</v>
          </cell>
          <cell r="BF71">
            <v>-0.28000000000000025</v>
          </cell>
          <cell r="BG71">
            <v>-0.28000000000000025</v>
          </cell>
          <cell r="BH71">
            <v>-0.28000000000000025</v>
          </cell>
          <cell r="BI71">
            <v>-0.28000000000000025</v>
          </cell>
          <cell r="BJ71">
            <v>-0.29000000000000004</v>
          </cell>
          <cell r="BK71">
            <v>-0.29000000000000004</v>
          </cell>
          <cell r="BL71">
            <v>-0.29000000000000004</v>
          </cell>
          <cell r="BM71">
            <v>-0.29999999999999982</v>
          </cell>
        </row>
        <row r="72">
          <cell r="C72" t="str">
            <v>NGL ($/Bbl)</v>
          </cell>
          <cell r="F72">
            <v>-45</v>
          </cell>
          <cell r="G72">
            <v>9.0600000000000023</v>
          </cell>
          <cell r="H72">
            <v>9.75</v>
          </cell>
          <cell r="I72">
            <v>9.740000000000002</v>
          </cell>
          <cell r="J72">
            <v>9.740000000000002</v>
          </cell>
          <cell r="K72">
            <v>9.75</v>
          </cell>
          <cell r="L72">
            <v>9.759999999999998</v>
          </cell>
          <cell r="M72">
            <v>9.7700000000000031</v>
          </cell>
          <cell r="N72">
            <v>9.7899999999999991</v>
          </cell>
          <cell r="O72">
            <v>9.7999999999999972</v>
          </cell>
          <cell r="P72">
            <v>9.8100000000000023</v>
          </cell>
          <cell r="Q72">
            <v>9.8299999999999983</v>
          </cell>
          <cell r="R72">
            <v>9.8400000000000034</v>
          </cell>
          <cell r="S72">
            <v>8.0600000000000023</v>
          </cell>
          <cell r="T72">
            <v>7.0600000000000023</v>
          </cell>
          <cell r="U72">
            <v>7.2100000000000009</v>
          </cell>
          <cell r="V72">
            <v>7.3100000000000023</v>
          </cell>
          <cell r="W72">
            <v>6.82</v>
          </cell>
          <cell r="X72">
            <v>6.8599999999999994</v>
          </cell>
          <cell r="Y72">
            <v>6.2999999999999972</v>
          </cell>
          <cell r="Z72">
            <v>6.3299999999999983</v>
          </cell>
          <cell r="AA72">
            <v>6.3500000000000014</v>
          </cell>
          <cell r="AB72">
            <v>6.3599999999999994</v>
          </cell>
          <cell r="AC72">
            <v>6.0300000000000011</v>
          </cell>
          <cell r="AD72">
            <v>6.0499999999999972</v>
          </cell>
          <cell r="AE72">
            <v>5.6400000000000006</v>
          </cell>
          <cell r="AF72">
            <v>5.3999999999999986</v>
          </cell>
          <cell r="AG72">
            <v>5.4699999999999989</v>
          </cell>
          <cell r="AH72">
            <v>5.3800000000000026</v>
          </cell>
          <cell r="AI72">
            <v>5.25</v>
          </cell>
          <cell r="AJ72">
            <v>5.3100000000000023</v>
          </cell>
          <cell r="AK72">
            <v>5.3599999999999994</v>
          </cell>
          <cell r="AL72">
            <v>5.3999999999999986</v>
          </cell>
          <cell r="AM72">
            <v>5.4399999999999977</v>
          </cell>
          <cell r="AN72">
            <v>5.4799999999999969</v>
          </cell>
          <cell r="AO72">
            <v>5.2899999999999991</v>
          </cell>
          <cell r="AP72">
            <v>5.3100000000000023</v>
          </cell>
          <cell r="AQ72">
            <v>5.3400000000000034</v>
          </cell>
          <cell r="AR72">
            <v>5.3699999999999974</v>
          </cell>
          <cell r="AS72">
            <v>5.4600000000000009</v>
          </cell>
          <cell r="AT72">
            <v>5.18</v>
          </cell>
          <cell r="AU72">
            <v>5.2000000000000028</v>
          </cell>
          <cell r="AV72">
            <v>5.25</v>
          </cell>
          <cell r="AW72">
            <v>5.2800000000000011</v>
          </cell>
          <cell r="AX72">
            <v>5.3599999999999994</v>
          </cell>
          <cell r="AY72">
            <v>5.4200000000000017</v>
          </cell>
          <cell r="AZ72">
            <v>5.0300000000000011</v>
          </cell>
          <cell r="BA72">
            <v>5.1000000000000014</v>
          </cell>
          <cell r="BB72">
            <v>5.1599999999999966</v>
          </cell>
          <cell r="BC72">
            <v>5.1000000000000014</v>
          </cell>
          <cell r="BD72">
            <v>5.0300000000000011</v>
          </cell>
          <cell r="BE72">
            <v>5.0900000000000034</v>
          </cell>
          <cell r="BF72">
            <v>5.009999999999998</v>
          </cell>
          <cell r="BG72">
            <v>5.0499999999999972</v>
          </cell>
          <cell r="BH72">
            <v>5.0799999999999983</v>
          </cell>
          <cell r="BI72">
            <v>5.1099999999999994</v>
          </cell>
          <cell r="BJ72">
            <v>5.1400000000000006</v>
          </cell>
          <cell r="BK72">
            <v>5.1599999999999966</v>
          </cell>
          <cell r="BL72">
            <v>5.1899999999999977</v>
          </cell>
          <cell r="BM72">
            <v>5.2100000000000009</v>
          </cell>
        </row>
        <row r="74">
          <cell r="C74" t="str">
            <v>Price Deck (Model)</v>
          </cell>
        </row>
        <row r="75">
          <cell r="C75" t="str">
            <v>Crude Oil ($/Bbl)</v>
          </cell>
          <cell r="F75">
            <v>100.28699999999999</v>
          </cell>
          <cell r="G75">
            <v>102.214</v>
          </cell>
          <cell r="H75">
            <v>106.15045454545454</v>
          </cell>
          <cell r="I75">
            <v>103.28299999999999</v>
          </cell>
          <cell r="J75">
            <v>95.957222222222228</v>
          </cell>
          <cell r="K75">
            <v>95.957222222222228</v>
          </cell>
          <cell r="L75">
            <v>90.76</v>
          </cell>
          <cell r="M75">
            <v>91.09</v>
          </cell>
          <cell r="N75">
            <v>91.42</v>
          </cell>
          <cell r="O75">
            <v>91.69</v>
          </cell>
          <cell r="P75">
            <v>91.91</v>
          </cell>
          <cell r="Q75">
            <v>92.12</v>
          </cell>
          <cell r="R75">
            <v>92.32</v>
          </cell>
          <cell r="S75">
            <v>92.44</v>
          </cell>
          <cell r="T75">
            <v>92.48</v>
          </cell>
          <cell r="U75">
            <v>92.42</v>
          </cell>
          <cell r="V75">
            <v>92.32</v>
          </cell>
          <cell r="W75">
            <v>92.2</v>
          </cell>
          <cell r="X75">
            <v>92.03</v>
          </cell>
          <cell r="Y75">
            <v>91.83</v>
          </cell>
          <cell r="Z75">
            <v>91.65</v>
          </cell>
          <cell r="AA75">
            <v>91.49</v>
          </cell>
          <cell r="AB75">
            <v>91.33</v>
          </cell>
          <cell r="AC75">
            <v>91.19</v>
          </cell>
          <cell r="AD75">
            <v>90.93</v>
          </cell>
          <cell r="AE75">
            <v>90.69</v>
          </cell>
          <cell r="AF75">
            <v>90.45</v>
          </cell>
          <cell r="AG75">
            <v>90.22</v>
          </cell>
          <cell r="AH75">
            <v>90.01</v>
          </cell>
          <cell r="AI75">
            <v>89.8</v>
          </cell>
          <cell r="AJ75">
            <v>89.58</v>
          </cell>
          <cell r="AK75">
            <v>89.37</v>
          </cell>
          <cell r="AL75">
            <v>89.2</v>
          </cell>
          <cell r="AM75">
            <v>89.08</v>
          </cell>
          <cell r="AN75">
            <v>88.99</v>
          </cell>
          <cell r="AO75">
            <v>88.92</v>
          </cell>
          <cell r="AP75">
            <v>88.71</v>
          </cell>
          <cell r="AQ75">
            <v>88.51</v>
          </cell>
          <cell r="AR75">
            <v>88.32</v>
          </cell>
          <cell r="AS75">
            <v>88.15</v>
          </cell>
          <cell r="AT75">
            <v>88.01</v>
          </cell>
          <cell r="AU75">
            <v>87.89</v>
          </cell>
          <cell r="AV75">
            <v>87.78</v>
          </cell>
          <cell r="AW75">
            <v>87.7</v>
          </cell>
          <cell r="AX75">
            <v>87.63</v>
          </cell>
          <cell r="AY75">
            <v>87.56</v>
          </cell>
          <cell r="AZ75">
            <v>87.5</v>
          </cell>
          <cell r="BA75">
            <v>87.44</v>
          </cell>
          <cell r="BB75">
            <v>87.36</v>
          </cell>
          <cell r="BC75">
            <v>87.29</v>
          </cell>
          <cell r="BD75">
            <v>87.22</v>
          </cell>
          <cell r="BE75">
            <v>87.16</v>
          </cell>
          <cell r="BF75">
            <v>87.1</v>
          </cell>
          <cell r="BG75">
            <v>87.04</v>
          </cell>
          <cell r="BH75">
            <v>86.98</v>
          </cell>
          <cell r="BI75">
            <v>86.93</v>
          </cell>
          <cell r="BJ75">
            <v>86.88</v>
          </cell>
          <cell r="BK75">
            <v>86.84</v>
          </cell>
          <cell r="BL75">
            <v>86.8</v>
          </cell>
          <cell r="BM75">
            <v>86.76</v>
          </cell>
        </row>
        <row r="76">
          <cell r="C76" t="str">
            <v>Nat Gas ($/Mcf)</v>
          </cell>
          <cell r="F76">
            <v>2.6621052631578941</v>
          </cell>
          <cell r="G76">
            <v>2.5047368421052632</v>
          </cell>
          <cell r="H76">
            <v>2.1636363636363636</v>
          </cell>
          <cell r="I76">
            <v>1.9531578947368418</v>
          </cell>
          <cell r="J76">
            <v>2.4283333333333328</v>
          </cell>
          <cell r="K76">
            <v>2.4289999999999998</v>
          </cell>
          <cell r="L76">
            <v>2.4849999999999999</v>
          </cell>
          <cell r="M76">
            <v>2.54</v>
          </cell>
          <cell r="N76">
            <v>2.5840000000000001</v>
          </cell>
          <cell r="O76">
            <v>2.657</v>
          </cell>
          <cell r="P76">
            <v>2.8780000000000001</v>
          </cell>
          <cell r="Q76">
            <v>3.1749999999999998</v>
          </cell>
          <cell r="R76">
            <v>3.327</v>
          </cell>
          <cell r="S76">
            <v>3.343</v>
          </cell>
          <cell r="T76">
            <v>3.319</v>
          </cell>
          <cell r="U76">
            <v>3.298</v>
          </cell>
          <cell r="V76">
            <v>3.331</v>
          </cell>
          <cell r="W76">
            <v>3.379</v>
          </cell>
          <cell r="X76">
            <v>3.4260000000000002</v>
          </cell>
          <cell r="Y76">
            <v>3.4430000000000001</v>
          </cell>
          <cell r="Z76">
            <v>3.4460000000000002</v>
          </cell>
          <cell r="AA76">
            <v>3.4870000000000001</v>
          </cell>
          <cell r="AB76">
            <v>3.613</v>
          </cell>
          <cell r="AC76">
            <v>3.83</v>
          </cell>
          <cell r="AD76">
            <v>3.9489999999999998</v>
          </cell>
          <cell r="AE76">
            <v>3.9290000000000003</v>
          </cell>
          <cell r="AF76">
            <v>3.8650000000000002</v>
          </cell>
          <cell r="AG76">
            <v>3.7039999999999997</v>
          </cell>
          <cell r="AH76">
            <v>3.7210000000000001</v>
          </cell>
          <cell r="AI76">
            <v>3.754</v>
          </cell>
          <cell r="AJ76">
            <v>3.7949999999999999</v>
          </cell>
          <cell r="AK76">
            <v>3.8149999999999999</v>
          </cell>
          <cell r="AL76">
            <v>3.8180000000000001</v>
          </cell>
          <cell r="AM76">
            <v>3.8540000000000001</v>
          </cell>
          <cell r="AN76">
            <v>3.948</v>
          </cell>
          <cell r="AO76">
            <v>4.1399999999999997</v>
          </cell>
          <cell r="AP76">
            <v>4.2359999999999998</v>
          </cell>
          <cell r="AQ76">
            <v>4.2080000000000002</v>
          </cell>
          <cell r="AR76">
            <v>4.1319999999999997</v>
          </cell>
          <cell r="AS76">
            <v>3.9420000000000002</v>
          </cell>
          <cell r="AT76">
            <v>3.9569999999999999</v>
          </cell>
          <cell r="AU76">
            <v>3.9830000000000001</v>
          </cell>
          <cell r="AV76">
            <v>4.0199999999999996</v>
          </cell>
          <cell r="AW76">
            <v>4.04</v>
          </cell>
          <cell r="AX76">
            <v>4.0430000000000001</v>
          </cell>
          <cell r="AY76">
            <v>4.08</v>
          </cell>
          <cell r="AZ76">
            <v>4.1719999999999997</v>
          </cell>
          <cell r="BA76">
            <v>4.3620000000000001</v>
          </cell>
          <cell r="BB76">
            <v>4.4569999999999999</v>
          </cell>
          <cell r="BC76">
            <v>4.4269999999999996</v>
          </cell>
          <cell r="BD76">
            <v>4.3469999999999995</v>
          </cell>
          <cell r="BE76">
            <v>4.157</v>
          </cell>
          <cell r="BF76">
            <v>4.1719999999999997</v>
          </cell>
          <cell r="BG76">
            <v>4.1980000000000004</v>
          </cell>
          <cell r="BH76">
            <v>4.2329999999999997</v>
          </cell>
          <cell r="BI76">
            <v>4.2530000000000001</v>
          </cell>
          <cell r="BJ76">
            <v>4.2569999999999997</v>
          </cell>
          <cell r="BK76">
            <v>4.2939999999999996</v>
          </cell>
          <cell r="BL76">
            <v>4.3879999999999999</v>
          </cell>
          <cell r="BM76">
            <v>4.5780000000000003</v>
          </cell>
        </row>
        <row r="77">
          <cell r="C77" t="str">
            <v>NGL ($/Bbl)</v>
          </cell>
          <cell r="F77">
            <v>40.114800000000002</v>
          </cell>
          <cell r="G77">
            <v>40.885600000000004</v>
          </cell>
          <cell r="H77">
            <v>42.460181818181816</v>
          </cell>
          <cell r="I77">
            <v>41.313199999999995</v>
          </cell>
          <cell r="J77">
            <v>38.382888888888893</v>
          </cell>
          <cell r="K77">
            <v>38.382888888888893</v>
          </cell>
          <cell r="L77">
            <v>36.304000000000002</v>
          </cell>
          <cell r="M77">
            <v>36.436</v>
          </cell>
          <cell r="N77">
            <v>36.568000000000005</v>
          </cell>
          <cell r="O77">
            <v>36.676000000000002</v>
          </cell>
          <cell r="P77">
            <v>36.764000000000003</v>
          </cell>
          <cell r="Q77">
            <v>36.848000000000006</v>
          </cell>
          <cell r="R77">
            <v>36.927999999999997</v>
          </cell>
          <cell r="S77">
            <v>36.975999999999999</v>
          </cell>
          <cell r="T77">
            <v>36.992000000000004</v>
          </cell>
          <cell r="U77">
            <v>36.968000000000004</v>
          </cell>
          <cell r="V77">
            <v>36.927999999999997</v>
          </cell>
          <cell r="W77">
            <v>36.880000000000003</v>
          </cell>
          <cell r="X77">
            <v>36.812000000000005</v>
          </cell>
          <cell r="Y77">
            <v>36.731999999999999</v>
          </cell>
          <cell r="Z77">
            <v>36.660000000000004</v>
          </cell>
          <cell r="AA77">
            <v>36.595999999999997</v>
          </cell>
          <cell r="AB77">
            <v>36.532000000000004</v>
          </cell>
          <cell r="AC77">
            <v>36.475999999999999</v>
          </cell>
          <cell r="AD77">
            <v>36.372000000000007</v>
          </cell>
          <cell r="AE77">
            <v>36.276000000000003</v>
          </cell>
          <cell r="AF77">
            <v>36.18</v>
          </cell>
          <cell r="AG77">
            <v>36.088000000000001</v>
          </cell>
          <cell r="AH77">
            <v>36.004000000000005</v>
          </cell>
          <cell r="AI77">
            <v>35.92</v>
          </cell>
          <cell r="AJ77">
            <v>35.832000000000001</v>
          </cell>
          <cell r="AK77">
            <v>35.748000000000005</v>
          </cell>
          <cell r="AL77">
            <v>35.68</v>
          </cell>
          <cell r="AM77">
            <v>35.631999999999998</v>
          </cell>
          <cell r="AN77">
            <v>35.595999999999997</v>
          </cell>
          <cell r="AO77">
            <v>35.568000000000005</v>
          </cell>
          <cell r="AP77">
            <v>35.484000000000002</v>
          </cell>
          <cell r="AQ77">
            <v>35.404000000000003</v>
          </cell>
          <cell r="AR77">
            <v>35.327999999999996</v>
          </cell>
          <cell r="AS77">
            <v>35.260000000000005</v>
          </cell>
          <cell r="AT77">
            <v>35.204000000000001</v>
          </cell>
          <cell r="AU77">
            <v>35.155999999999999</v>
          </cell>
          <cell r="AV77">
            <v>35.112000000000002</v>
          </cell>
          <cell r="AW77">
            <v>35.080000000000005</v>
          </cell>
          <cell r="AX77">
            <v>35.052</v>
          </cell>
          <cell r="AY77">
            <v>35.024000000000001</v>
          </cell>
          <cell r="AZ77">
            <v>35</v>
          </cell>
          <cell r="BA77">
            <v>34.975999999999999</v>
          </cell>
          <cell r="BB77">
            <v>34.944000000000003</v>
          </cell>
          <cell r="BC77">
            <v>34.916000000000004</v>
          </cell>
          <cell r="BD77">
            <v>34.887999999999998</v>
          </cell>
          <cell r="BE77">
            <v>34.863999999999997</v>
          </cell>
          <cell r="BF77">
            <v>34.839999999999996</v>
          </cell>
          <cell r="BG77">
            <v>34.816000000000003</v>
          </cell>
          <cell r="BH77">
            <v>34.792000000000002</v>
          </cell>
          <cell r="BI77">
            <v>34.772000000000006</v>
          </cell>
          <cell r="BJ77">
            <v>34.752000000000002</v>
          </cell>
          <cell r="BK77">
            <v>34.736000000000004</v>
          </cell>
          <cell r="BL77">
            <v>34.72</v>
          </cell>
          <cell r="BM77">
            <v>34.704000000000001</v>
          </cell>
        </row>
        <row r="79">
          <cell r="C79" t="str">
            <v>Net Revenues</v>
          </cell>
        </row>
        <row r="80">
          <cell r="C80" t="str">
            <v>Oil</v>
          </cell>
          <cell r="F80">
            <v>0</v>
          </cell>
          <cell r="G80">
            <v>0</v>
          </cell>
          <cell r="H80">
            <v>0</v>
          </cell>
          <cell r="I80">
            <v>117.10063080999998</v>
          </cell>
          <cell r="J80">
            <v>183.32850192222224</v>
          </cell>
          <cell r="K80">
            <v>337.42471738888889</v>
          </cell>
          <cell r="L80">
            <v>317.89219620000006</v>
          </cell>
          <cell r="M80">
            <v>300.21904560000002</v>
          </cell>
          <cell r="N80">
            <v>429.66874999999999</v>
          </cell>
          <cell r="O80">
            <v>566.99198459999991</v>
          </cell>
          <cell r="P80">
            <v>537.18808000000001</v>
          </cell>
          <cell r="Q80">
            <v>653.33892260000005</v>
          </cell>
          <cell r="R80">
            <v>619.13524199999995</v>
          </cell>
          <cell r="S80">
            <v>596.65037920000009</v>
          </cell>
          <cell r="T80">
            <v>723.30058650000012</v>
          </cell>
          <cell r="U80">
            <v>693.98373730000003</v>
          </cell>
          <cell r="V80">
            <v>951.56764239999984</v>
          </cell>
          <cell r="W80">
            <v>1037.1183417</v>
          </cell>
          <cell r="X80">
            <v>1020.373743</v>
          </cell>
          <cell r="Y80">
            <v>970.6842967</v>
          </cell>
          <cell r="Z80">
            <v>926.05617949999998</v>
          </cell>
          <cell r="AA80">
            <v>925.32325779999996</v>
          </cell>
          <cell r="AB80">
            <v>1001.6774688</v>
          </cell>
          <cell r="AC80">
            <v>970.75287630000003</v>
          </cell>
          <cell r="AD80">
            <v>979.26903637500016</v>
          </cell>
          <cell r="AE80">
            <v>974.88676529999998</v>
          </cell>
          <cell r="AF80">
            <v>970.39212830000008</v>
          </cell>
          <cell r="AG80">
            <v>966.00985722500002</v>
          </cell>
          <cell r="AH80">
            <v>966.00985722500002</v>
          </cell>
          <cell r="AI80">
            <v>959.60499949999996</v>
          </cell>
          <cell r="AJ80">
            <v>955.7845580500001</v>
          </cell>
          <cell r="AK80">
            <v>951.73938475000011</v>
          </cell>
          <cell r="AL80">
            <v>951.96411660000001</v>
          </cell>
          <cell r="AM80">
            <v>953.20014177500002</v>
          </cell>
          <cell r="AN80">
            <v>951.40228697500004</v>
          </cell>
          <cell r="AO80">
            <v>949.82916402500007</v>
          </cell>
          <cell r="AP80">
            <v>1027.0943178749999</v>
          </cell>
          <cell r="AQ80">
            <v>1027.2262503500001</v>
          </cell>
          <cell r="AR80">
            <v>1027.6220477749998</v>
          </cell>
          <cell r="AS80">
            <v>1025.1153307500001</v>
          </cell>
          <cell r="AT80">
            <v>1029.996832325</v>
          </cell>
          <cell r="AU80">
            <v>1031.0522921250001</v>
          </cell>
          <cell r="AV80">
            <v>1031.97581945</v>
          </cell>
          <cell r="AW80">
            <v>1065.4866681000001</v>
          </cell>
          <cell r="AX80">
            <v>1065.6186005749998</v>
          </cell>
          <cell r="AY80">
            <v>1066.5421279</v>
          </cell>
          <cell r="AZ80">
            <v>1066.5421279</v>
          </cell>
          <cell r="BA80">
            <v>1066.674060375</v>
          </cell>
          <cell r="BB80">
            <v>1185.9408937500029</v>
          </cell>
          <cell r="BC80">
            <v>1185.0604625000028</v>
          </cell>
          <cell r="BD80">
            <v>1184.6202468750025</v>
          </cell>
          <cell r="BE80">
            <v>1184.3267697916692</v>
          </cell>
          <cell r="BF80">
            <v>1188.5821875000024</v>
          </cell>
          <cell r="BG80">
            <v>1188.2887104166693</v>
          </cell>
          <cell r="BH80">
            <v>1187.9952333333363</v>
          </cell>
          <cell r="BI80">
            <v>1187.701756250003</v>
          </cell>
          <cell r="BJ80">
            <v>1187.4082791666694</v>
          </cell>
          <cell r="BK80">
            <v>1189.7560958333361</v>
          </cell>
          <cell r="BL80">
            <v>1189.6093572916695</v>
          </cell>
          <cell r="BM80">
            <v>1189.1691416666695</v>
          </cell>
        </row>
        <row r="81">
          <cell r="C81" t="str">
            <v>Gas</v>
          </cell>
          <cell r="F81">
            <v>0</v>
          </cell>
          <cell r="G81">
            <v>0</v>
          </cell>
          <cell r="H81">
            <v>0</v>
          </cell>
          <cell r="I81">
            <v>3.6863157894736832E-5</v>
          </cell>
          <cell r="J81">
            <v>2.5158405333333329</v>
          </cell>
          <cell r="K81">
            <v>2.4906824099999998</v>
          </cell>
          <cell r="L81">
            <v>5.2717570500000006</v>
          </cell>
          <cell r="M81">
            <v>5.2717543999999998</v>
          </cell>
          <cell r="N81">
            <v>34.823611960000001</v>
          </cell>
          <cell r="O81">
            <v>30.698235980000003</v>
          </cell>
          <cell r="P81">
            <v>29.182098460000002</v>
          </cell>
          <cell r="Q81">
            <v>63.650676749999995</v>
          </cell>
          <cell r="R81">
            <v>59.301821500000003</v>
          </cell>
          <cell r="S81">
            <v>63.681318480000002</v>
          </cell>
          <cell r="T81">
            <v>84.48124854000001</v>
          </cell>
          <cell r="U81">
            <v>80.355553199999989</v>
          </cell>
          <cell r="V81">
            <v>140.84376804999999</v>
          </cell>
          <cell r="W81">
            <v>133.27611066</v>
          </cell>
          <cell r="X81">
            <v>126.86345568</v>
          </cell>
          <cell r="Y81">
            <v>126.03142983000001</v>
          </cell>
          <cell r="Z81">
            <v>118.49018597999999</v>
          </cell>
          <cell r="AA81">
            <v>113.97350886</v>
          </cell>
          <cell r="AB81">
            <v>109.06930111</v>
          </cell>
          <cell r="AC81">
            <v>116.50157999999999</v>
          </cell>
          <cell r="AD81">
            <v>169.05565377249988</v>
          </cell>
          <cell r="AE81">
            <v>169.05565377249988</v>
          </cell>
          <cell r="AF81">
            <v>167.06089679583323</v>
          </cell>
          <cell r="AG81">
            <v>160.66860739333319</v>
          </cell>
          <cell r="AH81">
            <v>162.34601666916654</v>
          </cell>
          <cell r="AI81">
            <v>159.76189967666653</v>
          </cell>
          <cell r="AJ81">
            <v>153.00692718749988</v>
          </cell>
          <cell r="AK81">
            <v>143.48649616249989</v>
          </cell>
          <cell r="AL81">
            <v>145.43591775333323</v>
          </cell>
          <cell r="AM81">
            <v>150.24146865166657</v>
          </cell>
          <cell r="AN81">
            <v>155.40970263666654</v>
          </cell>
          <cell r="AO81">
            <v>165.47415829166653</v>
          </cell>
          <cell r="AP81">
            <v>208.32215799999983</v>
          </cell>
          <cell r="AQ81">
            <v>207.3238089999999</v>
          </cell>
          <cell r="AR81">
            <v>197.56217433333319</v>
          </cell>
          <cell r="AS81">
            <v>188.68796099999989</v>
          </cell>
          <cell r="AT81">
            <v>191.73847183333319</v>
          </cell>
          <cell r="AU81">
            <v>193.7351698333332</v>
          </cell>
          <cell r="AV81">
            <v>196.89660833333321</v>
          </cell>
          <cell r="AW81">
            <v>204.10690666666653</v>
          </cell>
          <cell r="AX81">
            <v>204.82793649999991</v>
          </cell>
          <cell r="AY81">
            <v>206.32545999999985</v>
          </cell>
          <cell r="AZ81">
            <v>211.4281326666665</v>
          </cell>
          <cell r="BA81">
            <v>222.5208993333332</v>
          </cell>
          <cell r="BB81">
            <v>196.69129061750013</v>
          </cell>
          <cell r="BC81">
            <v>196.21237342583342</v>
          </cell>
          <cell r="BD81">
            <v>193.8177874675001</v>
          </cell>
          <cell r="BE81">
            <v>184.71836082583346</v>
          </cell>
          <cell r="BF81">
            <v>186.39457099666674</v>
          </cell>
          <cell r="BG81">
            <v>187.63975569500013</v>
          </cell>
          <cell r="BH81">
            <v>189.31596586583342</v>
          </cell>
          <cell r="BI81">
            <v>190.27380024916678</v>
          </cell>
          <cell r="BJ81">
            <v>189.98644993416676</v>
          </cell>
          <cell r="BK81">
            <v>191.75844354333344</v>
          </cell>
          <cell r="BL81">
            <v>196.26026514500012</v>
          </cell>
          <cell r="BM81">
            <v>204.88077459500016</v>
          </cell>
        </row>
        <row r="82">
          <cell r="C82" t="str">
            <v>NGL</v>
          </cell>
          <cell r="F82">
            <v>0</v>
          </cell>
          <cell r="G82">
            <v>0</v>
          </cell>
          <cell r="H82">
            <v>0</v>
          </cell>
          <cell r="I82">
            <v>0</v>
          </cell>
          <cell r="J82">
            <v>0</v>
          </cell>
          <cell r="K82">
            <v>0</v>
          </cell>
          <cell r="L82">
            <v>0</v>
          </cell>
          <cell r="M82">
            <v>0</v>
          </cell>
          <cell r="N82">
            <v>0</v>
          </cell>
          <cell r="O82">
            <v>0</v>
          </cell>
          <cell r="P82">
            <v>0</v>
          </cell>
          <cell r="Q82">
            <v>0</v>
          </cell>
          <cell r="R82">
            <v>0</v>
          </cell>
          <cell r="S82">
            <v>15.178032719999999</v>
          </cell>
          <cell r="T82">
            <v>28.805162280000005</v>
          </cell>
          <cell r="U82">
            <v>25.184994240000005</v>
          </cell>
          <cell r="V82">
            <v>22.694978760000001</v>
          </cell>
          <cell r="W82">
            <v>29.795097000000002</v>
          </cell>
          <cell r="X82">
            <v>28.067120960000004</v>
          </cell>
          <cell r="Y82">
            <v>38.208543119999995</v>
          </cell>
          <cell r="Z82">
            <v>36.506678100000002</v>
          </cell>
          <cell r="AA82">
            <v>34.982093759999998</v>
          </cell>
          <cell r="AB82">
            <v>33.593014400000001</v>
          </cell>
          <cell r="AC82">
            <v>40.34797038</v>
          </cell>
          <cell r="AD82">
            <v>56.050491720000011</v>
          </cell>
          <cell r="AE82">
            <v>55.381934160000007</v>
          </cell>
          <cell r="AF82">
            <v>54.937990800000001</v>
          </cell>
          <cell r="AG82">
            <v>54.908923080000001</v>
          </cell>
          <cell r="AH82">
            <v>54.679023840000013</v>
          </cell>
          <cell r="AI82">
            <v>54.396274200000008</v>
          </cell>
          <cell r="AJ82">
            <v>54.359278920000008</v>
          </cell>
          <cell r="AK82">
            <v>54.31435608000001</v>
          </cell>
          <cell r="AL82">
            <v>54.277360800000004</v>
          </cell>
          <cell r="AM82">
            <v>54.266790719999996</v>
          </cell>
          <cell r="AN82">
            <v>54.272075759999993</v>
          </cell>
          <cell r="AO82">
            <v>53.984041080000011</v>
          </cell>
          <cell r="AP82">
            <v>52.855799944999873</v>
          </cell>
          <cell r="AQ82">
            <v>52.79101615333321</v>
          </cell>
          <cell r="AR82">
            <v>52.731415064999858</v>
          </cell>
          <cell r="AS82">
            <v>52.759919933333208</v>
          </cell>
          <cell r="AT82">
            <v>52.324572853333201</v>
          </cell>
          <cell r="AU82">
            <v>52.288293929999867</v>
          </cell>
          <cell r="AV82">
            <v>52.296067984999866</v>
          </cell>
          <cell r="AW82">
            <v>52.293476633333206</v>
          </cell>
          <cell r="AX82">
            <v>52.360851776666529</v>
          </cell>
          <cell r="AY82">
            <v>52.402313403333203</v>
          </cell>
          <cell r="AZ82">
            <v>51.865903608333205</v>
          </cell>
          <cell r="BA82">
            <v>51.925504696666536</v>
          </cell>
          <cell r="BB82">
            <v>55.104667260000134</v>
          </cell>
          <cell r="BC82">
            <v>54.983751373333476</v>
          </cell>
          <cell r="BD82">
            <v>54.849095045000134</v>
          </cell>
          <cell r="BE82">
            <v>54.898560635000138</v>
          </cell>
          <cell r="BF82">
            <v>54.755660041666793</v>
          </cell>
          <cell r="BG82">
            <v>54.777644748333465</v>
          </cell>
          <cell r="BH82">
            <v>54.785889013333467</v>
          </cell>
          <cell r="BI82">
            <v>54.799629455000144</v>
          </cell>
          <cell r="BJ82">
            <v>54.813369896666806</v>
          </cell>
          <cell r="BK82">
            <v>54.818866073333467</v>
          </cell>
          <cell r="BL82">
            <v>54.838102691666798</v>
          </cell>
          <cell r="BM82">
            <v>54.843598868333473</v>
          </cell>
        </row>
        <row r="83">
          <cell r="C83" t="str">
            <v>Total Net Revenues</v>
          </cell>
          <cell r="F83">
            <v>0</v>
          </cell>
          <cell r="G83">
            <v>0</v>
          </cell>
          <cell r="H83">
            <v>0</v>
          </cell>
          <cell r="I83">
            <v>117.10066767315787</v>
          </cell>
          <cell r="J83">
            <v>185.84434245555559</v>
          </cell>
          <cell r="K83">
            <v>339.91539979888887</v>
          </cell>
          <cell r="L83">
            <v>323.16395325000008</v>
          </cell>
          <cell r="M83">
            <v>305.49080000000004</v>
          </cell>
          <cell r="N83">
            <v>464.49236195999998</v>
          </cell>
          <cell r="O83">
            <v>597.69022057999996</v>
          </cell>
          <cell r="P83">
            <v>566.37017846000003</v>
          </cell>
          <cell r="Q83">
            <v>716.98959935000005</v>
          </cell>
          <cell r="R83">
            <v>678.43706349999991</v>
          </cell>
          <cell r="S83">
            <v>675.50973040000008</v>
          </cell>
          <cell r="T83">
            <v>836.58699732000014</v>
          </cell>
          <cell r="U83">
            <v>799.5242847400001</v>
          </cell>
          <cell r="V83">
            <v>1115.1063892099999</v>
          </cell>
          <cell r="W83">
            <v>1200.18954936</v>
          </cell>
          <cell r="X83">
            <v>1175.3043196399999</v>
          </cell>
          <cell r="Y83">
            <v>1134.92426965</v>
          </cell>
          <cell r="Z83">
            <v>1081.0530435800001</v>
          </cell>
          <cell r="AA83">
            <v>1074.27886042</v>
          </cell>
          <cell r="AB83">
            <v>1144.3397843099999</v>
          </cell>
          <cell r="AC83">
            <v>1127.6024266800002</v>
          </cell>
          <cell r="AD83">
            <v>1204.3751818675</v>
          </cell>
          <cell r="AE83">
            <v>1199.3243532324998</v>
          </cell>
          <cell r="AF83">
            <v>1192.3910158958333</v>
          </cell>
          <cell r="AG83">
            <v>1181.5873876983333</v>
          </cell>
          <cell r="AH83">
            <v>1183.0348977341664</v>
          </cell>
          <cell r="AI83">
            <v>1173.7631733766666</v>
          </cell>
          <cell r="AJ83">
            <v>1163.1507641574999</v>
          </cell>
          <cell r="AK83">
            <v>1149.5402369925</v>
          </cell>
          <cell r="AL83">
            <v>1151.6773951533332</v>
          </cell>
          <cell r="AM83">
            <v>1157.7084011466666</v>
          </cell>
          <cell r="AN83">
            <v>1161.0840653716666</v>
          </cell>
          <cell r="AO83">
            <v>1169.2873633966667</v>
          </cell>
          <cell r="AP83">
            <v>1288.2722758199998</v>
          </cell>
          <cell r="AQ83">
            <v>1287.3410755033333</v>
          </cell>
          <cell r="AR83">
            <v>1277.9156371733329</v>
          </cell>
          <cell r="AS83">
            <v>1266.5632116833331</v>
          </cell>
          <cell r="AT83">
            <v>1274.0598770116665</v>
          </cell>
          <cell r="AU83">
            <v>1277.0757558883331</v>
          </cell>
          <cell r="AV83">
            <v>1281.1684957683331</v>
          </cell>
          <cell r="AW83">
            <v>1321.8870514</v>
          </cell>
          <cell r="AX83">
            <v>1322.8073888516662</v>
          </cell>
          <cell r="AY83">
            <v>1325.269901303333</v>
          </cell>
          <cell r="AZ83">
            <v>1329.8361641749996</v>
          </cell>
          <cell r="BA83">
            <v>1341.1204644049997</v>
          </cell>
          <cell r="BB83">
            <v>1437.736851627503</v>
          </cell>
          <cell r="BC83">
            <v>1436.2565872991697</v>
          </cell>
          <cell r="BD83">
            <v>1433.2871293875028</v>
          </cell>
          <cell r="BE83">
            <v>1423.943691252503</v>
          </cell>
          <cell r="BF83">
            <v>1429.7324185383359</v>
          </cell>
          <cell r="BG83">
            <v>1430.7061108600028</v>
          </cell>
          <cell r="BH83">
            <v>1432.0970882125032</v>
          </cell>
          <cell r="BI83">
            <v>1432.7751859541697</v>
          </cell>
          <cell r="BJ83">
            <v>1432.2080989975029</v>
          </cell>
          <cell r="BK83">
            <v>1436.3334054500031</v>
          </cell>
          <cell r="BL83">
            <v>1440.7077251283365</v>
          </cell>
          <cell r="BM83">
            <v>1448.8935151300032</v>
          </cell>
        </row>
        <row r="85">
          <cell r="C85" t="str">
            <v>LOE</v>
          </cell>
          <cell r="F85">
            <v>-5</v>
          </cell>
          <cell r="G85">
            <v>-46.1</v>
          </cell>
          <cell r="H85">
            <v>-59.2</v>
          </cell>
          <cell r="I85">
            <v>-7.1073899999999997</v>
          </cell>
          <cell r="J85">
            <v>-11.622389999999999</v>
          </cell>
          <cell r="K85">
            <v>-19.288049999999998</v>
          </cell>
          <cell r="L85">
            <v>-29.902080000000002</v>
          </cell>
          <cell r="M85">
            <v>-29.902080000000002</v>
          </cell>
          <cell r="N85">
            <v>-37.503740000000001</v>
          </cell>
          <cell r="O85">
            <v>-42.018740000000001</v>
          </cell>
          <cell r="P85">
            <v>-42.018740000000001</v>
          </cell>
          <cell r="Q85">
            <v>-49.631970000000003</v>
          </cell>
          <cell r="R85">
            <v>-53.645589999999999</v>
          </cell>
          <cell r="S85">
            <v>-58.219119999999997</v>
          </cell>
          <cell r="T85">
            <v>-69.646879999999996</v>
          </cell>
          <cell r="U85">
            <v>-70.788300000000007</v>
          </cell>
          <cell r="V85">
            <v>-81.105590000000007</v>
          </cell>
          <cell r="W85">
            <v>-88.608050000000006</v>
          </cell>
          <cell r="X85">
            <v>-86.27431</v>
          </cell>
          <cell r="Y85">
            <v>-87.802210000000002</v>
          </cell>
          <cell r="Z85">
            <v>-87.802210000000002</v>
          </cell>
          <cell r="AA85">
            <v>-89.944209999999998</v>
          </cell>
          <cell r="AB85">
            <v>-90.171980000000005</v>
          </cell>
          <cell r="AC85">
            <v>-91.804630000000003</v>
          </cell>
          <cell r="AD85">
            <v>-94.325583333333299</v>
          </cell>
          <cell r="AE85">
            <v>-94.325583333333299</v>
          </cell>
          <cell r="AF85">
            <v>-94.325583333333299</v>
          </cell>
          <cell r="AG85">
            <v>-94.325583333333299</v>
          </cell>
          <cell r="AH85">
            <v>-94.325583333333299</v>
          </cell>
          <cell r="AI85">
            <v>-94.325583333333299</v>
          </cell>
          <cell r="AJ85">
            <v>-94.325583333333299</v>
          </cell>
          <cell r="AK85">
            <v>-94.325583333333299</v>
          </cell>
          <cell r="AL85">
            <v>-94.325583333333299</v>
          </cell>
          <cell r="AM85">
            <v>-94.325583333333299</v>
          </cell>
          <cell r="AN85">
            <v>-94.325583333333299</v>
          </cell>
          <cell r="AO85">
            <v>-94.325583333333299</v>
          </cell>
          <cell r="AP85">
            <v>-103.4754375</v>
          </cell>
          <cell r="AQ85">
            <v>-103.4754375</v>
          </cell>
          <cell r="AR85">
            <v>-103.4754375</v>
          </cell>
          <cell r="AS85">
            <v>-103.4754375</v>
          </cell>
          <cell r="AT85">
            <v>-103.4754375</v>
          </cell>
          <cell r="AU85">
            <v>-103.4754375</v>
          </cell>
          <cell r="AV85">
            <v>-103.4754375</v>
          </cell>
          <cell r="AW85">
            <v>-103.4754375</v>
          </cell>
          <cell r="AX85">
            <v>-103.4754375</v>
          </cell>
          <cell r="AY85">
            <v>-103.4754375</v>
          </cell>
          <cell r="AZ85">
            <v>-103.4754375</v>
          </cell>
          <cell r="BA85">
            <v>-103.4754375</v>
          </cell>
          <cell r="BB85">
            <v>-116.98925</v>
          </cell>
          <cell r="BC85">
            <v>-116.98925</v>
          </cell>
          <cell r="BD85">
            <v>-116.98925</v>
          </cell>
          <cell r="BE85">
            <v>-116.98925</v>
          </cell>
          <cell r="BF85">
            <v>-116.98925</v>
          </cell>
          <cell r="BG85">
            <v>-116.98925</v>
          </cell>
          <cell r="BH85">
            <v>-116.98925</v>
          </cell>
          <cell r="BI85">
            <v>-116.98925</v>
          </cell>
          <cell r="BJ85">
            <v>-116.98925</v>
          </cell>
          <cell r="BK85">
            <v>-116.98925</v>
          </cell>
          <cell r="BL85">
            <v>-116.98925</v>
          </cell>
          <cell r="BM85">
            <v>-116.98925</v>
          </cell>
        </row>
        <row r="87">
          <cell r="C87" t="str">
            <v>Production Taxes</v>
          </cell>
          <cell r="F87">
            <v>-28.9</v>
          </cell>
          <cell r="G87">
            <v>-253.7</v>
          </cell>
          <cell r="H87">
            <v>-254.6</v>
          </cell>
          <cell r="I87">
            <v>-17.949660000000002</v>
          </cell>
          <cell r="J87">
            <v>-28.623000000000001</v>
          </cell>
          <cell r="K87">
            <v>-52.542079999999999</v>
          </cell>
          <cell r="L87">
            <v>-50.860880000000002</v>
          </cell>
          <cell r="M87">
            <v>-47.523020000000002</v>
          </cell>
          <cell r="N87">
            <v>-69.253469999999993</v>
          </cell>
          <cell r="O87">
            <v>-87.233949999999993</v>
          </cell>
          <cell r="P87">
            <v>-80.882459999999995</v>
          </cell>
          <cell r="Q87">
            <v>-99.779880000000006</v>
          </cell>
          <cell r="R87">
            <v>-93.044820000000001</v>
          </cell>
          <cell r="S87">
            <v>-90.508759999999995</v>
          </cell>
          <cell r="T87">
            <v>-112.06668999999999</v>
          </cell>
          <cell r="U87">
            <v>-105.30798</v>
          </cell>
          <cell r="V87">
            <v>-144.4153</v>
          </cell>
          <cell r="W87">
            <v>-158.20984000000001</v>
          </cell>
          <cell r="X87">
            <v>-155.70018999999999</v>
          </cell>
          <cell r="Y87">
            <v>-149.60719</v>
          </cell>
          <cell r="Z87">
            <v>-142.49502000000001</v>
          </cell>
          <cell r="AA87">
            <v>-140.99508</v>
          </cell>
          <cell r="AB87">
            <v>-151.28711999999999</v>
          </cell>
          <cell r="AC87">
            <v>-146.97318999999999</v>
          </cell>
          <cell r="AD87">
            <v>-139.34706499999999</v>
          </cell>
          <cell r="AE87">
            <v>-139.34706499999999</v>
          </cell>
          <cell r="AF87">
            <v>-139.34706499999999</v>
          </cell>
          <cell r="AG87">
            <v>-139.34706499999999</v>
          </cell>
          <cell r="AH87">
            <v>-139.34706499999999</v>
          </cell>
          <cell r="AI87">
            <v>-139.34706499999999</v>
          </cell>
          <cell r="AJ87">
            <v>-139.34706499999999</v>
          </cell>
          <cell r="AK87">
            <v>-139.34706499999999</v>
          </cell>
          <cell r="AL87">
            <v>-139.34706499999999</v>
          </cell>
          <cell r="AM87">
            <v>-139.34706499999999</v>
          </cell>
          <cell r="AN87">
            <v>-139.34706499999999</v>
          </cell>
          <cell r="AO87">
            <v>-139.34706499999999</v>
          </cell>
          <cell r="AP87">
            <v>-154.053431666667</v>
          </cell>
          <cell r="AQ87">
            <v>-154.053431666667</v>
          </cell>
          <cell r="AR87">
            <v>-154.053431666667</v>
          </cell>
          <cell r="AS87">
            <v>-154.053431666667</v>
          </cell>
          <cell r="AT87">
            <v>-154.053431666667</v>
          </cell>
          <cell r="AU87">
            <v>-154.053431666667</v>
          </cell>
          <cell r="AV87">
            <v>-154.053431666667</v>
          </cell>
          <cell r="AW87">
            <v>-154.053431666667</v>
          </cell>
          <cell r="AX87">
            <v>-154.053431666667</v>
          </cell>
          <cell r="AY87">
            <v>-154.053431666667</v>
          </cell>
          <cell r="AZ87">
            <v>-154.053431666667</v>
          </cell>
          <cell r="BA87">
            <v>-154.053431666667</v>
          </cell>
          <cell r="BB87">
            <v>-165.02216583333299</v>
          </cell>
          <cell r="BC87">
            <v>-165.02216583333299</v>
          </cell>
          <cell r="BD87">
            <v>-165.02216583333299</v>
          </cell>
          <cell r="BE87">
            <v>-165.02216583333299</v>
          </cell>
          <cell r="BF87">
            <v>-165.02216583333299</v>
          </cell>
          <cell r="BG87">
            <v>-165.02216583333299</v>
          </cell>
          <cell r="BH87">
            <v>-165.02216583333299</v>
          </cell>
          <cell r="BI87">
            <v>-165.02216583333299</v>
          </cell>
          <cell r="BJ87">
            <v>-165.02216583333299</v>
          </cell>
          <cell r="BK87">
            <v>-165.02216583333299</v>
          </cell>
          <cell r="BL87">
            <v>-165.02216583333299</v>
          </cell>
          <cell r="BM87">
            <v>-165.02216583333299</v>
          </cell>
        </row>
        <row r="88">
          <cell r="C88" t="str">
            <v>% of Revenue</v>
          </cell>
          <cell r="F88">
            <v>-0.17756622026560351</v>
          </cell>
          <cell r="G88">
            <v>-0.17756622026560351</v>
          </cell>
          <cell r="H88">
            <v>-0.17756622026560351</v>
          </cell>
          <cell r="I88">
            <v>-0.17756622026560351</v>
          </cell>
          <cell r="J88">
            <v>-0.16277357593127259</v>
          </cell>
          <cell r="K88">
            <v>-0.16422830323816023</v>
          </cell>
          <cell r="L88">
            <v>-0.15673434916983131</v>
          </cell>
          <cell r="M88">
            <v>-0.15549070382386104</v>
          </cell>
          <cell r="N88">
            <v>-0.1401037948013994</v>
          </cell>
          <cell r="O88">
            <v>-0.14178244409451424</v>
          </cell>
          <cell r="P88">
            <v>-0.14050063441150987</v>
          </cell>
          <cell r="Q88">
            <v>-0.13498486897750989</v>
          </cell>
          <cell r="R88">
            <v>-0.13469864161835635</v>
          </cell>
          <cell r="S88">
            <v>-0.13115774576716838</v>
          </cell>
          <cell r="T88">
            <v>-0.13063044792141879</v>
          </cell>
          <cell r="U88">
            <v>-0.12846479021385676</v>
          </cell>
          <cell r="V88">
            <v>-0.12518686956667308</v>
          </cell>
          <cell r="W88">
            <v>-0.12846005912509914</v>
          </cell>
          <cell r="X88">
            <v>-0.12947224701825694</v>
          </cell>
          <cell r="Y88">
            <v>-0.12837597050245608</v>
          </cell>
          <cell r="Z88">
            <v>-0.12827514070780158</v>
          </cell>
          <cell r="AA88">
            <v>-0.12799902822797093</v>
          </cell>
          <cell r="AB88">
            <v>-0.12989366117777446</v>
          </cell>
          <cell r="AC88">
            <v>-0.12844900918836252</v>
          </cell>
          <cell r="AD88">
            <v>-0.11326223168221045</v>
          </cell>
          <cell r="AE88">
            <v>-0.11338392772441033</v>
          </cell>
          <cell r="AF88">
            <v>-0.11349550839422939</v>
          </cell>
          <cell r="AG88">
            <v>-0.11356938440689957</v>
          </cell>
          <cell r="AH88">
            <v>-0.11327879827456767</v>
          </cell>
          <cell r="AI88">
            <v>-0.11404804582559734</v>
          </cell>
          <cell r="AJ88">
            <v>-0.11497805383257755</v>
          </cell>
          <cell r="AK88">
            <v>-0.11613239376599473</v>
          </cell>
          <cell r="AL88">
            <v>-0.11574642213449075</v>
          </cell>
          <cell r="AM88">
            <v>-0.11519044373428629</v>
          </cell>
          <cell r="AN88">
            <v>-0.11517397308777699</v>
          </cell>
          <cell r="AO88">
            <v>-0.11514328485142501</v>
          </cell>
          <cell r="AP88">
            <v>-0.10873087975640339</v>
          </cell>
          <cell r="AQ88">
            <v>-0.10874608346236049</v>
          </cell>
          <cell r="AR88">
            <v>-0.10922156861433936</v>
          </cell>
          <cell r="AS88">
            <v>-0.10936995103852888</v>
          </cell>
          <cell r="AT88">
            <v>-0.10895087615488558</v>
          </cell>
          <cell r="AU88">
            <v>-0.10894680621229517</v>
          </cell>
          <cell r="AV88">
            <v>-0.10890718762266112</v>
          </cell>
          <cell r="AW88">
            <v>-0.10606275763283594</v>
          </cell>
          <cell r="AX88">
            <v>-0.10613998577781504</v>
          </cell>
          <cell r="AY88">
            <v>-0.10622316585459968</v>
          </cell>
          <cell r="AZ88">
            <v>-0.10637635504811661</v>
          </cell>
          <cell r="BA88">
            <v>-0.10642588568128056</v>
          </cell>
          <cell r="BB88">
            <v>-0.10659567100841671</v>
          </cell>
          <cell r="BC88">
            <v>-0.10665667518283252</v>
          </cell>
          <cell r="BD88">
            <v>-0.10665530192335351</v>
          </cell>
          <cell r="BE88">
            <v>-0.10674072251723321</v>
          </cell>
          <cell r="BF88">
            <v>-0.10644995635546509</v>
          </cell>
          <cell r="BG88">
            <v>-0.10652684666771786</v>
          </cell>
          <cell r="BH88">
            <v>-0.10660479439284117</v>
          </cell>
          <cell r="BI88">
            <v>-0.10668285627316779</v>
          </cell>
          <cell r="BJ88">
            <v>-0.10679412114927643</v>
          </cell>
          <cell r="BK88">
            <v>-0.10669090804834562</v>
          </cell>
          <cell r="BL88">
            <v>-0.10675896048516904</v>
          </cell>
          <cell r="BM88">
            <v>-0.10688149224375157</v>
          </cell>
        </row>
        <row r="89">
          <cell r="C89" t="str">
            <v>Adjusted Production Taxes</v>
          </cell>
          <cell r="F89">
            <v>0</v>
          </cell>
          <cell r="G89">
            <v>0</v>
          </cell>
          <cell r="H89">
            <v>0</v>
          </cell>
          <cell r="I89">
            <v>-20.793122949301186</v>
          </cell>
          <cell r="J89">
            <v>-30.250548188086803</v>
          </cell>
          <cell r="K89">
            <v>-55.823729353492389</v>
          </cell>
          <cell r="L89">
            <v>-50.650891887788553</v>
          </cell>
          <cell r="M89">
            <v>-47.500979503714376</v>
          </cell>
          <cell r="N89">
            <v>-65.07714256686117</v>
          </cell>
          <cell r="O89">
            <v>-84.741980285221729</v>
          </cell>
          <cell r="P89">
            <v>-79.575369385390061</v>
          </cell>
          <cell r="Q89">
            <v>-96.782747126497071</v>
          </cell>
          <cell r="R89">
            <v>-91.384550876996556</v>
          </cell>
          <cell r="S89">
            <v>-88.598333483051661</v>
          </cell>
          <cell r="T89">
            <v>-109.2837341851464</v>
          </cell>
          <cell r="U89">
            <v>-102.71071951000799</v>
          </cell>
          <cell r="V89">
            <v>-139.59667809899602</v>
          </cell>
          <cell r="W89">
            <v>-154.17642047211169</v>
          </cell>
          <cell r="X89">
            <v>-152.16929119405447</v>
          </cell>
          <cell r="Y89">
            <v>-145.69700456310991</v>
          </cell>
          <cell r="Z89">
            <v>-138.67223127782165</v>
          </cell>
          <cell r="AA89">
            <v>-137.50665017961202</v>
          </cell>
          <cell r="AB89">
            <v>-148.64248421541063</v>
          </cell>
          <cell r="AC89">
            <v>-144.83941446543923</v>
          </cell>
          <cell r="AD89">
            <v>-136.41022088098114</v>
          </cell>
          <cell r="AE89">
            <v>-135.98410578503893</v>
          </cell>
          <cell r="AF89">
            <v>-135.33102455380927</v>
          </cell>
          <cell r="AG89">
            <v>-134.19215224385627</v>
          </cell>
          <cell r="AH89">
            <v>-134.01277153220244</v>
          </cell>
          <cell r="AI89">
            <v>-133.86539618566064</v>
          </cell>
          <cell r="AJ89">
            <v>-133.73681117670472</v>
          </cell>
          <cell r="AK89">
            <v>-133.49885945226791</v>
          </cell>
          <cell r="AL89">
            <v>-133.30253794216841</v>
          </cell>
          <cell r="AM89">
            <v>-133.35694444299563</v>
          </cell>
          <cell r="AN89">
            <v>-133.72666489776304</v>
          </cell>
          <cell r="AO89">
            <v>-134.63558795675411</v>
          </cell>
          <cell r="AP89">
            <v>-140.07497791569253</v>
          </cell>
          <cell r="AQ89">
            <v>-139.9933000412104</v>
          </cell>
          <cell r="AR89">
            <v>-139.57595044886438</v>
          </cell>
          <cell r="AS89">
            <v>-138.52395644900804</v>
          </cell>
          <cell r="AT89">
            <v>-138.80993987420683</v>
          </cell>
          <cell r="AU89">
            <v>-139.1333248951866</v>
          </cell>
          <cell r="AV89">
            <v>-139.52845774488438</v>
          </cell>
          <cell r="AW89">
            <v>-140.20298595062235</v>
          </cell>
          <cell r="AX89">
            <v>-140.40275743950451</v>
          </cell>
          <cell r="AY89">
            <v>-140.77436452825287</v>
          </cell>
          <cell r="AZ89">
            <v>-141.46312395610525</v>
          </cell>
          <cell r="BA89">
            <v>-142.72993322959238</v>
          </cell>
          <cell r="BB89">
            <v>-153.25652443276215</v>
          </cell>
          <cell r="BC89">
            <v>-153.18635231077107</v>
          </cell>
          <cell r="BD89">
            <v>-152.86767152768076</v>
          </cell>
          <cell r="BE89">
            <v>-151.99277842814823</v>
          </cell>
          <cell r="BF89">
            <v>-152.19495355339939</v>
          </cell>
          <cell r="BG89">
            <v>-152.40861049815047</v>
          </cell>
          <cell r="BH89">
            <v>-152.66841563948043</v>
          </cell>
          <cell r="BI89">
            <v>-152.85254923490993</v>
          </cell>
          <cell r="BJ89">
            <v>-152.95140523531421</v>
          </cell>
          <cell r="BK89">
            <v>-153.24371528763339</v>
          </cell>
          <cell r="BL89">
            <v>-153.80845909765387</v>
          </cell>
          <cell r="BM89">
            <v>-154.85990099938937</v>
          </cell>
        </row>
        <row r="91">
          <cell r="C91" t="str">
            <v>EBITDA</v>
          </cell>
          <cell r="F91">
            <v>-5</v>
          </cell>
          <cell r="G91">
            <v>-46.1</v>
          </cell>
          <cell r="H91">
            <v>-59.2</v>
          </cell>
          <cell r="I91">
            <v>89.200154723856684</v>
          </cell>
          <cell r="J91">
            <v>143.97140426746878</v>
          </cell>
          <cell r="K91">
            <v>264.80362044539646</v>
          </cell>
          <cell r="L91">
            <v>242.6109813622115</v>
          </cell>
          <cell r="M91">
            <v>228.08774049628565</v>
          </cell>
          <cell r="N91">
            <v>361.91147939313885</v>
          </cell>
          <cell r="O91">
            <v>470.92950029477822</v>
          </cell>
          <cell r="P91">
            <v>444.77606907461001</v>
          </cell>
          <cell r="Q91">
            <v>570.57488222350298</v>
          </cell>
          <cell r="R91">
            <v>533.40692262300342</v>
          </cell>
          <cell r="S91">
            <v>528.69227691694846</v>
          </cell>
          <cell r="T91">
            <v>657.65638313485374</v>
          </cell>
          <cell r="U91">
            <v>626.0252652299921</v>
          </cell>
          <cell r="V91">
            <v>894.40412111100397</v>
          </cell>
          <cell r="W91">
            <v>957.40507888788829</v>
          </cell>
          <cell r="X91">
            <v>936.86071844594539</v>
          </cell>
          <cell r="Y91">
            <v>901.4250550868901</v>
          </cell>
          <cell r="Z91">
            <v>854.57860230217841</v>
          </cell>
          <cell r="AA91">
            <v>846.82800024038795</v>
          </cell>
          <cell r="AB91">
            <v>905.52532009458923</v>
          </cell>
          <cell r="AC91">
            <v>890.95838221456097</v>
          </cell>
          <cell r="AD91">
            <v>973.63937765318565</v>
          </cell>
          <cell r="AE91">
            <v>969.01466411412753</v>
          </cell>
          <cell r="AF91">
            <v>962.73440800869082</v>
          </cell>
          <cell r="AG91">
            <v>953.06965212114369</v>
          </cell>
          <cell r="AH91">
            <v>954.69654286863067</v>
          </cell>
          <cell r="AI91">
            <v>945.57219385767269</v>
          </cell>
          <cell r="AJ91">
            <v>935.08836964746195</v>
          </cell>
          <cell r="AK91">
            <v>921.71579420689886</v>
          </cell>
          <cell r="AL91">
            <v>924.04927387783152</v>
          </cell>
          <cell r="AM91">
            <v>930.02587337033765</v>
          </cell>
          <cell r="AN91">
            <v>933.0318171405703</v>
          </cell>
          <cell r="AO91">
            <v>940.32619210657936</v>
          </cell>
          <cell r="AP91">
            <v>1044.7218604043073</v>
          </cell>
          <cell r="AQ91">
            <v>1043.8723379621229</v>
          </cell>
          <cell r="AR91">
            <v>1034.8642492244685</v>
          </cell>
          <cell r="AS91">
            <v>1024.5638177343251</v>
          </cell>
          <cell r="AT91">
            <v>1031.7744996374597</v>
          </cell>
          <cell r="AU91">
            <v>1034.4669934931464</v>
          </cell>
          <cell r="AV91">
            <v>1038.1646005234486</v>
          </cell>
          <cell r="AW91">
            <v>1078.2086279493776</v>
          </cell>
          <cell r="AX91">
            <v>1078.9291939121617</v>
          </cell>
          <cell r="AY91">
            <v>1081.0200992750802</v>
          </cell>
          <cell r="AZ91">
            <v>1084.8976027188944</v>
          </cell>
          <cell r="BA91">
            <v>1094.9150936754072</v>
          </cell>
          <cell r="BB91">
            <v>1167.4910771947407</v>
          </cell>
          <cell r="BC91">
            <v>1166.0809849883985</v>
          </cell>
          <cell r="BD91">
            <v>1163.4302078598218</v>
          </cell>
          <cell r="BE91">
            <v>1154.9616628243546</v>
          </cell>
          <cell r="BF91">
            <v>1160.5482149849363</v>
          </cell>
          <cell r="BG91">
            <v>1161.3082503618523</v>
          </cell>
          <cell r="BH91">
            <v>1162.4394225730227</v>
          </cell>
          <cell r="BI91">
            <v>1162.9333867192597</v>
          </cell>
          <cell r="BJ91">
            <v>1162.2674437621886</v>
          </cell>
          <cell r="BK91">
            <v>1166.1004401623695</v>
          </cell>
          <cell r="BL91">
            <v>1169.9100160306825</v>
          </cell>
          <cell r="BM91">
            <v>1177.0443641306138</v>
          </cell>
        </row>
        <row r="93">
          <cell r="C93" t="str">
            <v>Capex</v>
          </cell>
          <cell r="F93">
            <v>-10212.9</v>
          </cell>
          <cell r="G93">
            <v>-5218.5</v>
          </cell>
          <cell r="H93">
            <v>-1854.1</v>
          </cell>
          <cell r="I93">
            <v>-17.949660000000002</v>
          </cell>
          <cell r="J93">
            <v>-28.623000000000001</v>
          </cell>
          <cell r="K93">
            <v>-52.542079999999999</v>
          </cell>
          <cell r="L93">
            <v>-50.860880000000002</v>
          </cell>
          <cell r="M93">
            <v>-47.523020000000002</v>
          </cell>
          <cell r="N93">
            <v>-69.253469999999993</v>
          </cell>
          <cell r="O93">
            <v>-87.233949999999993</v>
          </cell>
          <cell r="P93">
            <v>-80.882459999999995</v>
          </cell>
          <cell r="Q93">
            <v>-99.779880000000006</v>
          </cell>
          <cell r="R93">
            <v>-93.044820000000001</v>
          </cell>
          <cell r="S93">
            <v>-90.508759999999995</v>
          </cell>
          <cell r="T93">
            <v>-112.06668999999999</v>
          </cell>
          <cell r="U93">
            <v>-105.30798</v>
          </cell>
          <cell r="V93">
            <v>-144.4153</v>
          </cell>
          <cell r="W93">
            <v>-158.20984000000001</v>
          </cell>
          <cell r="X93">
            <v>-155.70018999999999</v>
          </cell>
          <cell r="Y93">
            <v>-149.60719</v>
          </cell>
          <cell r="Z93">
            <v>-142.49502000000001</v>
          </cell>
          <cell r="AA93">
            <v>-140.99508</v>
          </cell>
          <cell r="AB93">
            <v>-151.28711999999999</v>
          </cell>
          <cell r="AC93">
            <v>-146.97318999999999</v>
          </cell>
          <cell r="AD93">
            <v>-139.34706499999999</v>
          </cell>
          <cell r="AE93">
            <v>-139.34706499999999</v>
          </cell>
          <cell r="AF93">
            <v>-139.34706499999999</v>
          </cell>
          <cell r="AG93">
            <v>-139.34706499999999</v>
          </cell>
          <cell r="AH93">
            <v>-139.34706499999999</v>
          </cell>
          <cell r="AI93">
            <v>-139.34706499999999</v>
          </cell>
          <cell r="AJ93">
            <v>-139.34706499999999</v>
          </cell>
          <cell r="AK93">
            <v>-139.34706499999999</v>
          </cell>
          <cell r="AL93">
            <v>-139.34706499999999</v>
          </cell>
          <cell r="AM93">
            <v>-139.34706499999999</v>
          </cell>
          <cell r="AN93">
            <v>-139.34706499999999</v>
          </cell>
          <cell r="AO93">
            <v>-139.34706499999999</v>
          </cell>
          <cell r="AP93">
            <v>-154.053431666667</v>
          </cell>
          <cell r="AQ93">
            <v>-154.053431666667</v>
          </cell>
          <cell r="AR93">
            <v>-154.053431666667</v>
          </cell>
          <cell r="AS93">
            <v>-154.053431666667</v>
          </cell>
          <cell r="AT93">
            <v>-154.053431666667</v>
          </cell>
          <cell r="AU93">
            <v>-154.053431666667</v>
          </cell>
          <cell r="AV93">
            <v>-154.053431666667</v>
          </cell>
          <cell r="AW93">
            <v>-154.053431666667</v>
          </cell>
          <cell r="AX93">
            <v>-154.053431666667</v>
          </cell>
          <cell r="AY93">
            <v>-154.053431666667</v>
          </cell>
          <cell r="AZ93">
            <v>-154.053431666667</v>
          </cell>
          <cell r="BA93">
            <v>-154.053431666667</v>
          </cell>
          <cell r="BB93">
            <v>-165.02216583333299</v>
          </cell>
          <cell r="BC93">
            <v>-165.02216583333299</v>
          </cell>
          <cell r="BD93">
            <v>-165.02216583333299</v>
          </cell>
          <cell r="BE93">
            <v>-165.02216583333299</v>
          </cell>
          <cell r="BF93">
            <v>-165.02216583333299</v>
          </cell>
          <cell r="BG93">
            <v>-165.02216583333299</v>
          </cell>
          <cell r="BH93">
            <v>-165.02216583333299</v>
          </cell>
          <cell r="BI93">
            <v>-165.02216583333299</v>
          </cell>
          <cell r="BJ93">
            <v>-165.02216583333299</v>
          </cell>
          <cell r="BK93">
            <v>-165.02216583333299</v>
          </cell>
          <cell r="BL93">
            <v>-165.02216583333299</v>
          </cell>
          <cell r="BM93">
            <v>-165.02216583333299</v>
          </cell>
        </row>
        <row r="94">
          <cell r="C94" t="str">
            <v>Free Cash Flow</v>
          </cell>
          <cell r="F94">
            <v>-10217.9</v>
          </cell>
          <cell r="G94">
            <v>-5264.6</v>
          </cell>
          <cell r="H94">
            <v>-1913.3</v>
          </cell>
          <cell r="I94">
            <v>71.25049472385669</v>
          </cell>
          <cell r="J94">
            <v>115.34840426746878</v>
          </cell>
          <cell r="K94">
            <v>212.26154044539646</v>
          </cell>
          <cell r="L94">
            <v>191.7501013622115</v>
          </cell>
          <cell r="M94">
            <v>180.56472049628564</v>
          </cell>
          <cell r="N94">
            <v>292.65800939313885</v>
          </cell>
          <cell r="O94">
            <v>383.69555029477823</v>
          </cell>
          <cell r="P94">
            <v>363.89360907461003</v>
          </cell>
          <cell r="Q94">
            <v>470.79500222350299</v>
          </cell>
          <cell r="R94">
            <v>440.36210262300341</v>
          </cell>
          <cell r="S94">
            <v>438.18351691694846</v>
          </cell>
          <cell r="T94">
            <v>545.58969313485375</v>
          </cell>
          <cell r="U94">
            <v>520.71728522999206</v>
          </cell>
          <cell r="V94">
            <v>749.98882111100397</v>
          </cell>
          <cell r="W94">
            <v>799.19523888788831</v>
          </cell>
          <cell r="X94">
            <v>781.16052844594537</v>
          </cell>
          <cell r="Y94">
            <v>751.81786508689015</v>
          </cell>
          <cell r="Z94">
            <v>712.08358230217846</v>
          </cell>
          <cell r="AA94">
            <v>705.83292024038792</v>
          </cell>
          <cell r="AB94">
            <v>754.23820009458927</v>
          </cell>
          <cell r="AC94">
            <v>743.98519221456104</v>
          </cell>
          <cell r="AD94">
            <v>834.29231265318572</v>
          </cell>
          <cell r="AE94">
            <v>829.6675991141276</v>
          </cell>
          <cell r="AF94">
            <v>823.38734300869078</v>
          </cell>
          <cell r="AG94">
            <v>813.72258712114376</v>
          </cell>
          <cell r="AH94">
            <v>815.34947786863063</v>
          </cell>
          <cell r="AI94">
            <v>806.22512885767264</v>
          </cell>
          <cell r="AJ94">
            <v>795.7413046474619</v>
          </cell>
          <cell r="AK94">
            <v>782.36872920689893</v>
          </cell>
          <cell r="AL94">
            <v>784.70220887783148</v>
          </cell>
          <cell r="AM94">
            <v>790.67880837033772</v>
          </cell>
          <cell r="AN94">
            <v>793.68475214057025</v>
          </cell>
          <cell r="AO94">
            <v>800.97912710657943</v>
          </cell>
          <cell r="AP94">
            <v>890.6684287376404</v>
          </cell>
          <cell r="AQ94">
            <v>889.81890629545592</v>
          </cell>
          <cell r="AR94">
            <v>880.81081755780156</v>
          </cell>
          <cell r="AS94">
            <v>870.51038606765815</v>
          </cell>
          <cell r="AT94">
            <v>877.72106797079277</v>
          </cell>
          <cell r="AU94">
            <v>880.41356182647951</v>
          </cell>
          <cell r="AV94">
            <v>884.11116885678166</v>
          </cell>
          <cell r="AW94">
            <v>924.15519628271068</v>
          </cell>
          <cell r="AX94">
            <v>924.8757622454948</v>
          </cell>
          <cell r="AY94">
            <v>926.96666760841322</v>
          </cell>
          <cell r="AZ94">
            <v>930.84417105222747</v>
          </cell>
          <cell r="BA94">
            <v>940.86166200874027</v>
          </cell>
          <cell r="BB94">
            <v>1002.4689113614077</v>
          </cell>
          <cell r="BC94">
            <v>1001.0588191550655</v>
          </cell>
          <cell r="BD94">
            <v>998.40804202648883</v>
          </cell>
          <cell r="BE94">
            <v>989.93949699102154</v>
          </cell>
          <cell r="BF94">
            <v>995.52604915160327</v>
          </cell>
          <cell r="BG94">
            <v>996.28608452851927</v>
          </cell>
          <cell r="BH94">
            <v>997.41725673968972</v>
          </cell>
          <cell r="BI94">
            <v>997.9112208859267</v>
          </cell>
          <cell r="BJ94">
            <v>997.24527792885556</v>
          </cell>
          <cell r="BK94">
            <v>1001.0782743290365</v>
          </cell>
          <cell r="BL94">
            <v>1004.8878501973495</v>
          </cell>
          <cell r="BM94">
            <v>1012.0221982972807</v>
          </cell>
        </row>
        <row r="97">
          <cell r="C97" t="str">
            <v>GEOI-PUD</v>
          </cell>
        </row>
        <row r="99">
          <cell r="C99" t="str">
            <v>Net PUD Production</v>
          </cell>
        </row>
        <row r="100">
          <cell r="C100" t="str">
            <v>Net PUD Oil (MBbls)</v>
          </cell>
          <cell r="F100">
            <v>7.1</v>
          </cell>
          <cell r="G100">
            <v>6</v>
          </cell>
          <cell r="H100">
            <v>5.2</v>
          </cell>
          <cell r="I100">
            <v>6.7276100000000003</v>
          </cell>
          <cell r="J100">
            <v>7.4903399999999998</v>
          </cell>
          <cell r="K100">
            <v>7.4244000000000003</v>
          </cell>
          <cell r="L100">
            <v>8.3669600000000006</v>
          </cell>
          <cell r="M100">
            <v>8.4461700000000004</v>
          </cell>
          <cell r="N100">
            <v>13.069380000000001</v>
          </cell>
          <cell r="O100">
            <v>17.238230000000001</v>
          </cell>
          <cell r="P100">
            <v>18.476659999999999</v>
          </cell>
          <cell r="Q100">
            <v>25.774899999999999</v>
          </cell>
          <cell r="R100">
            <v>28.955829999999999</v>
          </cell>
          <cell r="S100">
            <v>26.386669999999999</v>
          </cell>
          <cell r="T100">
            <v>24.603120000000001</v>
          </cell>
          <cell r="U100">
            <v>27.971589999999999</v>
          </cell>
          <cell r="V100">
            <v>26.050149999999999</v>
          </cell>
          <cell r="W100">
            <v>25.440760000000001</v>
          </cell>
          <cell r="X100">
            <v>24.279250000000001</v>
          </cell>
          <cell r="Y100">
            <v>25.873729999999998</v>
          </cell>
          <cell r="Z100">
            <v>25.812529999999999</v>
          </cell>
          <cell r="AA100">
            <v>25.60642</v>
          </cell>
          <cell r="AB100">
            <v>24.336300000000001</v>
          </cell>
          <cell r="AC100">
            <v>23.457519999999999</v>
          </cell>
          <cell r="AD100">
            <v>24.833807499999999</v>
          </cell>
          <cell r="AE100">
            <v>24.833807499999999</v>
          </cell>
          <cell r="AF100">
            <v>24.833807499999999</v>
          </cell>
          <cell r="AG100">
            <v>24.833807499999999</v>
          </cell>
          <cell r="AH100">
            <v>24.833807499999999</v>
          </cell>
          <cell r="AI100">
            <v>24.833807499999999</v>
          </cell>
          <cell r="AJ100">
            <v>24.833807499999999</v>
          </cell>
          <cell r="AK100">
            <v>24.833807499999999</v>
          </cell>
          <cell r="AL100">
            <v>24.833807499999999</v>
          </cell>
          <cell r="AM100">
            <v>24.833807499999999</v>
          </cell>
          <cell r="AN100">
            <v>24.833807499999999</v>
          </cell>
          <cell r="AO100">
            <v>24.833807499999999</v>
          </cell>
          <cell r="AP100">
            <v>21.5386058333333</v>
          </cell>
          <cell r="AQ100">
            <v>21.5386058333333</v>
          </cell>
          <cell r="AR100">
            <v>21.5386058333333</v>
          </cell>
          <cell r="AS100">
            <v>21.5386058333333</v>
          </cell>
          <cell r="AT100">
            <v>21.5386058333333</v>
          </cell>
          <cell r="AU100">
            <v>21.5386058333333</v>
          </cell>
          <cell r="AV100">
            <v>21.5386058333333</v>
          </cell>
          <cell r="AW100">
            <v>21.5386058333333</v>
          </cell>
          <cell r="AX100">
            <v>21.5386058333333</v>
          </cell>
          <cell r="AY100">
            <v>21.5386058333333</v>
          </cell>
          <cell r="AZ100">
            <v>21.5386058333333</v>
          </cell>
          <cell r="BA100">
            <v>21.5386058333333</v>
          </cell>
          <cell r="BB100">
            <v>16.4198733333333</v>
          </cell>
          <cell r="BC100">
            <v>16.4198733333333</v>
          </cell>
          <cell r="BD100">
            <v>16.4198733333333</v>
          </cell>
          <cell r="BE100">
            <v>16.4198733333333</v>
          </cell>
          <cell r="BF100">
            <v>16.4198733333333</v>
          </cell>
          <cell r="BG100">
            <v>16.4198733333333</v>
          </cell>
          <cell r="BH100">
            <v>16.4198733333333</v>
          </cell>
          <cell r="BI100">
            <v>16.4198733333333</v>
          </cell>
          <cell r="BJ100">
            <v>16.4198733333333</v>
          </cell>
          <cell r="BK100">
            <v>16.4198733333333</v>
          </cell>
          <cell r="BL100">
            <v>16.4198733333333</v>
          </cell>
          <cell r="BM100">
            <v>16.4198733333333</v>
          </cell>
        </row>
        <row r="101">
          <cell r="C101" t="str">
            <v>Net PUD Gas (MMcf)</v>
          </cell>
          <cell r="F101">
            <v>2.9</v>
          </cell>
          <cell r="G101">
            <v>2.4</v>
          </cell>
          <cell r="H101">
            <v>2.1</v>
          </cell>
          <cell r="I101">
            <v>16.414190000000001</v>
          </cell>
          <cell r="J101">
            <v>16.417010000000001</v>
          </cell>
          <cell r="K101">
            <v>16.29842</v>
          </cell>
          <cell r="L101">
            <v>16.227650000000001</v>
          </cell>
          <cell r="M101">
            <v>16.123200000000001</v>
          </cell>
          <cell r="N101">
            <v>21.558299999999999</v>
          </cell>
          <cell r="O101">
            <v>206.95817</v>
          </cell>
          <cell r="P101">
            <v>155.01961</v>
          </cell>
          <cell r="Q101">
            <v>310.91446999999999</v>
          </cell>
          <cell r="R101">
            <v>283.46474999999998</v>
          </cell>
          <cell r="S101">
            <v>234.86563000000001</v>
          </cell>
          <cell r="T101">
            <v>204.16398000000001</v>
          </cell>
          <cell r="U101">
            <v>249.59433000000001</v>
          </cell>
          <cell r="V101">
            <v>219.37538000000001</v>
          </cell>
          <cell r="W101">
            <v>203.73005000000001</v>
          </cell>
          <cell r="X101">
            <v>187.12627000000001</v>
          </cell>
          <cell r="Y101">
            <v>352.2475</v>
          </cell>
          <cell r="Z101">
            <v>289.16903000000002</v>
          </cell>
          <cell r="AA101">
            <v>251.46780000000001</v>
          </cell>
          <cell r="AB101">
            <v>225.55029999999999</v>
          </cell>
          <cell r="AC101">
            <v>221.57660999999999</v>
          </cell>
          <cell r="AD101">
            <v>194.726333333333</v>
          </cell>
          <cell r="AE101">
            <v>194.726333333333</v>
          </cell>
          <cell r="AF101">
            <v>194.726333333333</v>
          </cell>
          <cell r="AG101">
            <v>194.726333333333</v>
          </cell>
          <cell r="AH101">
            <v>194.726333333333</v>
          </cell>
          <cell r="AI101">
            <v>194.726333333333</v>
          </cell>
          <cell r="AJ101">
            <v>194.726333333333</v>
          </cell>
          <cell r="AK101">
            <v>194.726333333333</v>
          </cell>
          <cell r="AL101">
            <v>194.726333333333</v>
          </cell>
          <cell r="AM101">
            <v>194.726333333333</v>
          </cell>
          <cell r="AN101">
            <v>194.726333333333</v>
          </cell>
          <cell r="AO101">
            <v>194.726333333333</v>
          </cell>
          <cell r="AP101">
            <v>127.1426775</v>
          </cell>
          <cell r="AQ101">
            <v>127.1426775</v>
          </cell>
          <cell r="AR101">
            <v>127.1426775</v>
          </cell>
          <cell r="AS101">
            <v>127.1426775</v>
          </cell>
          <cell r="AT101">
            <v>127.1426775</v>
          </cell>
          <cell r="AU101">
            <v>127.1426775</v>
          </cell>
          <cell r="AV101">
            <v>127.1426775</v>
          </cell>
          <cell r="AW101">
            <v>127.1426775</v>
          </cell>
          <cell r="AX101">
            <v>127.1426775</v>
          </cell>
          <cell r="AY101">
            <v>127.1426775</v>
          </cell>
          <cell r="AZ101">
            <v>127.1426775</v>
          </cell>
          <cell r="BA101">
            <v>127.1426775</v>
          </cell>
          <cell r="BB101">
            <v>96.157062499999995</v>
          </cell>
          <cell r="BC101">
            <v>96.157062499999995</v>
          </cell>
          <cell r="BD101">
            <v>96.157062499999995</v>
          </cell>
          <cell r="BE101">
            <v>96.157062499999995</v>
          </cell>
          <cell r="BF101">
            <v>96.157062499999995</v>
          </cell>
          <cell r="BG101">
            <v>96.157062499999995</v>
          </cell>
          <cell r="BH101">
            <v>96.157062499999995</v>
          </cell>
          <cell r="BI101">
            <v>96.157062499999995</v>
          </cell>
          <cell r="BJ101">
            <v>96.157062499999995</v>
          </cell>
          <cell r="BK101">
            <v>96.157062499999995</v>
          </cell>
          <cell r="BL101">
            <v>96.157062499999995</v>
          </cell>
          <cell r="BM101">
            <v>96.157062499999995</v>
          </cell>
        </row>
        <row r="102">
          <cell r="C102" t="str">
            <v>Net PUD NGL (MBbls)</v>
          </cell>
          <cell r="F102">
            <v>0.6</v>
          </cell>
          <cell r="G102">
            <v>0.5</v>
          </cell>
          <cell r="H102">
            <v>0.4</v>
          </cell>
          <cell r="I102">
            <v>0</v>
          </cell>
          <cell r="J102">
            <v>0</v>
          </cell>
          <cell r="K102">
            <v>0</v>
          </cell>
          <cell r="L102">
            <v>0</v>
          </cell>
          <cell r="M102">
            <v>0</v>
          </cell>
          <cell r="N102">
            <v>0.64309000000000005</v>
          </cell>
          <cell r="O102">
            <v>0.61136999999999997</v>
          </cell>
          <cell r="P102">
            <v>0.58289999999999997</v>
          </cell>
          <cell r="Q102">
            <v>0.55718999999999996</v>
          </cell>
          <cell r="R102">
            <v>4.9090499999999997</v>
          </cell>
          <cell r="S102">
            <v>3.5926200000000001</v>
          </cell>
          <cell r="T102">
            <v>2.8738000000000001</v>
          </cell>
          <cell r="U102">
            <v>9.5011100000000006</v>
          </cell>
          <cell r="V102">
            <v>6.8642399999999997</v>
          </cell>
          <cell r="W102">
            <v>5.4623499999999998</v>
          </cell>
          <cell r="X102">
            <v>4.57552</v>
          </cell>
          <cell r="Y102">
            <v>8.1839600000000008</v>
          </cell>
          <cell r="Z102">
            <v>6.3421099999999999</v>
          </cell>
          <cell r="AA102">
            <v>5.2909800000000002</v>
          </cell>
          <cell r="AB102">
            <v>4.5862499999999997</v>
          </cell>
          <cell r="AC102">
            <v>4.0711000000000004</v>
          </cell>
          <cell r="AD102">
            <v>3.0803025000000002</v>
          </cell>
          <cell r="AE102">
            <v>3.0803025000000002</v>
          </cell>
          <cell r="AF102">
            <v>3.0803025000000002</v>
          </cell>
          <cell r="AG102">
            <v>3.0803025000000002</v>
          </cell>
          <cell r="AH102">
            <v>3.0803025000000002</v>
          </cell>
          <cell r="AI102">
            <v>3.0803025000000002</v>
          </cell>
          <cell r="AJ102">
            <v>3.0803025000000002</v>
          </cell>
          <cell r="AK102">
            <v>3.0803025000000002</v>
          </cell>
          <cell r="AL102">
            <v>3.0803025000000002</v>
          </cell>
          <cell r="AM102">
            <v>3.0803025000000002</v>
          </cell>
          <cell r="AN102">
            <v>3.0803025000000002</v>
          </cell>
          <cell r="AO102">
            <v>3.0803025000000002</v>
          </cell>
          <cell r="AP102">
            <v>2.0340241666666699</v>
          </cell>
          <cell r="AQ102">
            <v>2.0340241666666699</v>
          </cell>
          <cell r="AR102">
            <v>2.0340241666666699</v>
          </cell>
          <cell r="AS102">
            <v>2.0340241666666699</v>
          </cell>
          <cell r="AT102">
            <v>2.0340241666666699</v>
          </cell>
          <cell r="AU102">
            <v>2.0340241666666699</v>
          </cell>
          <cell r="AV102">
            <v>2.0340241666666699</v>
          </cell>
          <cell r="AW102">
            <v>2.0340241666666699</v>
          </cell>
          <cell r="AX102">
            <v>2.0340241666666699</v>
          </cell>
          <cell r="AY102">
            <v>2.0340241666666699</v>
          </cell>
          <cell r="AZ102">
            <v>2.0340241666666699</v>
          </cell>
          <cell r="BA102">
            <v>2.0340241666666699</v>
          </cell>
          <cell r="BB102">
            <v>1.4259791666666699</v>
          </cell>
          <cell r="BC102">
            <v>1.4259791666666699</v>
          </cell>
          <cell r="BD102">
            <v>1.4259791666666699</v>
          </cell>
          <cell r="BE102">
            <v>1.4259791666666699</v>
          </cell>
          <cell r="BF102">
            <v>1.4259791666666699</v>
          </cell>
          <cell r="BG102">
            <v>1.4259791666666699</v>
          </cell>
          <cell r="BH102">
            <v>1.4259791666666699</v>
          </cell>
          <cell r="BI102">
            <v>1.4259791666666699</v>
          </cell>
          <cell r="BJ102">
            <v>1.4259791666666699</v>
          </cell>
          <cell r="BK102">
            <v>1.4259791666666699</v>
          </cell>
          <cell r="BL102">
            <v>1.4259791666666699</v>
          </cell>
          <cell r="BM102">
            <v>1.4259791666666699</v>
          </cell>
        </row>
        <row r="103">
          <cell r="C103" t="str">
            <v>Equivalent (Mboe)</v>
          </cell>
          <cell r="F103">
            <v>8.1833333333333336</v>
          </cell>
          <cell r="G103">
            <v>6.9</v>
          </cell>
          <cell r="H103">
            <v>5.95</v>
          </cell>
          <cell r="I103">
            <v>9.4633083333333339</v>
          </cell>
          <cell r="J103">
            <v>10.226508333333333</v>
          </cell>
          <cell r="K103">
            <v>10.140803333333334</v>
          </cell>
          <cell r="L103">
            <v>11.071568333333333</v>
          </cell>
          <cell r="M103">
            <v>11.133370000000001</v>
          </cell>
          <cell r="N103">
            <v>17.305520000000001</v>
          </cell>
          <cell r="O103">
            <v>52.342628333333337</v>
          </cell>
          <cell r="P103">
            <v>44.896161666666664</v>
          </cell>
          <cell r="Q103">
            <v>78.151168333333331</v>
          </cell>
          <cell r="R103">
            <v>81.109004999999982</v>
          </cell>
          <cell r="S103">
            <v>69.12356166666666</v>
          </cell>
          <cell r="T103">
            <v>61.504249999999999</v>
          </cell>
          <cell r="U103">
            <v>79.071754999999996</v>
          </cell>
          <cell r="V103">
            <v>69.476953333333327</v>
          </cell>
          <cell r="W103">
            <v>64.858118333333337</v>
          </cell>
          <cell r="X103">
            <v>60.042481666666667</v>
          </cell>
          <cell r="Y103">
            <v>92.76560666666667</v>
          </cell>
          <cell r="Z103">
            <v>80.349478333333337</v>
          </cell>
          <cell r="AA103">
            <v>72.808700000000002</v>
          </cell>
          <cell r="AB103">
            <v>66.514266666666657</v>
          </cell>
          <cell r="AC103">
            <v>64.458055000000002</v>
          </cell>
          <cell r="AD103">
            <v>60.368498888888837</v>
          </cell>
          <cell r="AE103">
            <v>60.368498888888837</v>
          </cell>
          <cell r="AF103">
            <v>60.368498888888837</v>
          </cell>
          <cell r="AG103">
            <v>60.368498888888837</v>
          </cell>
          <cell r="AH103">
            <v>60.368498888888837</v>
          </cell>
          <cell r="AI103">
            <v>60.368498888888837</v>
          </cell>
          <cell r="AJ103">
            <v>60.368498888888837</v>
          </cell>
          <cell r="AK103">
            <v>60.368498888888837</v>
          </cell>
          <cell r="AL103">
            <v>60.368498888888837</v>
          </cell>
          <cell r="AM103">
            <v>60.368498888888837</v>
          </cell>
          <cell r="AN103">
            <v>60.368498888888837</v>
          </cell>
          <cell r="AO103">
            <v>60.368498888888837</v>
          </cell>
          <cell r="AP103">
            <v>44.763076249999969</v>
          </cell>
          <cell r="AQ103">
            <v>44.763076249999969</v>
          </cell>
          <cell r="AR103">
            <v>44.763076249999969</v>
          </cell>
          <cell r="AS103">
            <v>44.763076249999969</v>
          </cell>
          <cell r="AT103">
            <v>44.763076249999969</v>
          </cell>
          <cell r="AU103">
            <v>44.763076249999969</v>
          </cell>
          <cell r="AV103">
            <v>44.763076249999969</v>
          </cell>
          <cell r="AW103">
            <v>44.763076249999969</v>
          </cell>
          <cell r="AX103">
            <v>44.763076249999969</v>
          </cell>
          <cell r="AY103">
            <v>44.763076249999969</v>
          </cell>
          <cell r="AZ103">
            <v>44.763076249999969</v>
          </cell>
          <cell r="BA103">
            <v>44.763076249999969</v>
          </cell>
          <cell r="BB103">
            <v>33.872029583333308</v>
          </cell>
          <cell r="BC103">
            <v>33.872029583333308</v>
          </cell>
          <cell r="BD103">
            <v>33.872029583333308</v>
          </cell>
          <cell r="BE103">
            <v>33.872029583333308</v>
          </cell>
          <cell r="BF103">
            <v>33.872029583333308</v>
          </cell>
          <cell r="BG103">
            <v>33.872029583333308</v>
          </cell>
          <cell r="BH103">
            <v>33.872029583333308</v>
          </cell>
          <cell r="BI103">
            <v>33.872029583333308</v>
          </cell>
          <cell r="BJ103">
            <v>33.872029583333308</v>
          </cell>
          <cell r="BK103">
            <v>33.872029583333308</v>
          </cell>
          <cell r="BL103">
            <v>33.872029583333308</v>
          </cell>
          <cell r="BM103">
            <v>33.872029583333308</v>
          </cell>
        </row>
        <row r="105">
          <cell r="C105" t="str">
            <v>Realized Prices (Reserve Report)</v>
          </cell>
        </row>
        <row r="106">
          <cell r="C106" t="str">
            <v>Crude Oil ($/Bbl)</v>
          </cell>
          <cell r="F106">
            <v>83.7</v>
          </cell>
          <cell r="G106">
            <v>83.7</v>
          </cell>
          <cell r="H106">
            <v>83.7</v>
          </cell>
          <cell r="I106">
            <v>91.31</v>
          </cell>
          <cell r="J106">
            <v>89.77</v>
          </cell>
          <cell r="K106">
            <v>88.73</v>
          </cell>
          <cell r="L106">
            <v>88.37</v>
          </cell>
          <cell r="M106">
            <v>88.32</v>
          </cell>
          <cell r="N106">
            <v>87.31</v>
          </cell>
          <cell r="O106">
            <v>86.28</v>
          </cell>
          <cell r="P106">
            <v>85.57</v>
          </cell>
          <cell r="Q106">
            <v>85.03</v>
          </cell>
          <cell r="R106">
            <v>84.83</v>
          </cell>
          <cell r="S106">
            <v>84.69</v>
          </cell>
          <cell r="T106">
            <v>84.68</v>
          </cell>
          <cell r="U106">
            <v>84.57</v>
          </cell>
          <cell r="V106">
            <v>84.36</v>
          </cell>
          <cell r="W106">
            <v>84.33</v>
          </cell>
          <cell r="X106">
            <v>84.26</v>
          </cell>
          <cell r="Y106">
            <v>84.19</v>
          </cell>
          <cell r="Z106">
            <v>84.2</v>
          </cell>
          <cell r="AA106">
            <v>83.99</v>
          </cell>
          <cell r="AB106">
            <v>83.95</v>
          </cell>
          <cell r="AC106">
            <v>83.84</v>
          </cell>
          <cell r="AD106">
            <v>83.85</v>
          </cell>
          <cell r="AE106">
            <v>83.83</v>
          </cell>
          <cell r="AF106">
            <v>83.81</v>
          </cell>
          <cell r="AG106">
            <v>83.8</v>
          </cell>
          <cell r="AH106">
            <v>83.88</v>
          </cell>
          <cell r="AI106">
            <v>83.88</v>
          </cell>
          <cell r="AJ106">
            <v>84.21</v>
          </cell>
          <cell r="AK106">
            <v>84.2</v>
          </cell>
          <cell r="AL106">
            <v>84.25</v>
          </cell>
          <cell r="AM106">
            <v>84.25</v>
          </cell>
          <cell r="AN106">
            <v>84.23</v>
          </cell>
          <cell r="AO106">
            <v>84.24</v>
          </cell>
          <cell r="AP106">
            <v>84.25</v>
          </cell>
          <cell r="AQ106">
            <v>84.36</v>
          </cell>
          <cell r="AR106">
            <v>84.35</v>
          </cell>
          <cell r="AS106">
            <v>84.33</v>
          </cell>
          <cell r="AT106">
            <v>84.32</v>
          </cell>
          <cell r="AU106">
            <v>84.25</v>
          </cell>
          <cell r="AV106">
            <v>84.25</v>
          </cell>
          <cell r="AW106">
            <v>84.21</v>
          </cell>
          <cell r="AX106">
            <v>84.12</v>
          </cell>
          <cell r="AY106">
            <v>84.12</v>
          </cell>
          <cell r="AZ106">
            <v>84.12</v>
          </cell>
          <cell r="BA106">
            <v>84.12</v>
          </cell>
          <cell r="BB106">
            <v>84.11</v>
          </cell>
          <cell r="BC106">
            <v>84.11</v>
          </cell>
          <cell r="BD106">
            <v>84.11</v>
          </cell>
          <cell r="BE106">
            <v>84.11</v>
          </cell>
          <cell r="BF106">
            <v>84.11</v>
          </cell>
          <cell r="BG106">
            <v>84.11</v>
          </cell>
          <cell r="BH106">
            <v>84.11</v>
          </cell>
          <cell r="BI106">
            <v>84.11</v>
          </cell>
          <cell r="BJ106">
            <v>84.1</v>
          </cell>
          <cell r="BK106">
            <v>84.1</v>
          </cell>
          <cell r="BL106">
            <v>84.09</v>
          </cell>
          <cell r="BM106">
            <v>84.09</v>
          </cell>
        </row>
        <row r="107">
          <cell r="C107" t="str">
            <v>Nat Gas ($/Mcf)</v>
          </cell>
          <cell r="F107">
            <v>4.32</v>
          </cell>
          <cell r="G107">
            <v>4.32</v>
          </cell>
          <cell r="H107">
            <v>4.32</v>
          </cell>
          <cell r="I107">
            <v>4.46</v>
          </cell>
          <cell r="J107">
            <v>4.51</v>
          </cell>
          <cell r="K107">
            <v>4.49</v>
          </cell>
          <cell r="L107">
            <v>4.46</v>
          </cell>
          <cell r="M107">
            <v>4.5999999999999996</v>
          </cell>
          <cell r="N107">
            <v>4.58</v>
          </cell>
          <cell r="O107">
            <v>3.54</v>
          </cell>
          <cell r="P107">
            <v>3.61</v>
          </cell>
          <cell r="Q107">
            <v>3.51</v>
          </cell>
          <cell r="R107">
            <v>3.55</v>
          </cell>
          <cell r="S107">
            <v>3.6</v>
          </cell>
          <cell r="T107">
            <v>3.65</v>
          </cell>
          <cell r="U107">
            <v>3.68</v>
          </cell>
          <cell r="V107">
            <v>3.81</v>
          </cell>
          <cell r="W107">
            <v>3.83</v>
          </cell>
          <cell r="X107">
            <v>3.86</v>
          </cell>
          <cell r="Y107">
            <v>3.65</v>
          </cell>
          <cell r="Z107">
            <v>3.71</v>
          </cell>
          <cell r="AA107">
            <v>3.76</v>
          </cell>
          <cell r="AB107">
            <v>3.68</v>
          </cell>
          <cell r="AC107">
            <v>3.78</v>
          </cell>
          <cell r="AD107">
            <v>3.81</v>
          </cell>
          <cell r="AE107">
            <v>3.83</v>
          </cell>
          <cell r="AF107">
            <v>3.85</v>
          </cell>
          <cell r="AG107">
            <v>3.86</v>
          </cell>
          <cell r="AH107">
            <v>3.68</v>
          </cell>
          <cell r="AI107">
            <v>3.72</v>
          </cell>
          <cell r="AJ107">
            <v>3.75</v>
          </cell>
          <cell r="AK107">
            <v>3.77</v>
          </cell>
          <cell r="AL107">
            <v>3.79</v>
          </cell>
          <cell r="AM107">
            <v>3.8</v>
          </cell>
          <cell r="AN107">
            <v>3.81</v>
          </cell>
          <cell r="AO107">
            <v>3.82</v>
          </cell>
          <cell r="AP107">
            <v>3.83</v>
          </cell>
          <cell r="AQ107">
            <v>3.84</v>
          </cell>
          <cell r="AR107">
            <v>3.85</v>
          </cell>
          <cell r="AS107">
            <v>3.85</v>
          </cell>
          <cell r="AT107">
            <v>3.86</v>
          </cell>
          <cell r="AU107">
            <v>3.86</v>
          </cell>
          <cell r="AV107">
            <v>3.87</v>
          </cell>
          <cell r="AW107">
            <v>3.87</v>
          </cell>
          <cell r="AX107">
            <v>3.88</v>
          </cell>
          <cell r="AY107">
            <v>3.88</v>
          </cell>
          <cell r="AZ107">
            <v>3.88</v>
          </cell>
          <cell r="BA107">
            <v>3.89</v>
          </cell>
          <cell r="BB107">
            <v>3.89</v>
          </cell>
          <cell r="BC107">
            <v>3.89</v>
          </cell>
          <cell r="BD107">
            <v>3.9</v>
          </cell>
          <cell r="BE107">
            <v>3.9</v>
          </cell>
          <cell r="BF107">
            <v>3.9</v>
          </cell>
          <cell r="BG107">
            <v>3.91</v>
          </cell>
          <cell r="BH107">
            <v>3.91</v>
          </cell>
          <cell r="BI107">
            <v>3.91</v>
          </cell>
          <cell r="BJ107">
            <v>3.91</v>
          </cell>
          <cell r="BK107">
            <v>3.92</v>
          </cell>
          <cell r="BL107">
            <v>3.92</v>
          </cell>
          <cell r="BM107">
            <v>3.92</v>
          </cell>
        </row>
        <row r="108">
          <cell r="C108" t="str">
            <v>NGL ($/Bbl)</v>
          </cell>
          <cell r="F108">
            <v>49.5</v>
          </cell>
          <cell r="G108">
            <v>49.5</v>
          </cell>
          <cell r="H108">
            <v>49.5</v>
          </cell>
          <cell r="I108">
            <v>53.7</v>
          </cell>
          <cell r="J108">
            <v>55.36</v>
          </cell>
          <cell r="K108">
            <v>56.71</v>
          </cell>
          <cell r="L108">
            <v>57.5</v>
          </cell>
          <cell r="M108">
            <v>57.36</v>
          </cell>
          <cell r="N108">
            <v>52.57</v>
          </cell>
          <cell r="O108">
            <v>53.42</v>
          </cell>
          <cell r="P108">
            <v>53.89</v>
          </cell>
          <cell r="Q108">
            <v>53.64</v>
          </cell>
          <cell r="R108">
            <v>53.7</v>
          </cell>
          <cell r="S108">
            <v>54.35</v>
          </cell>
          <cell r="T108">
            <v>54.73</v>
          </cell>
          <cell r="U108">
            <v>55.1</v>
          </cell>
          <cell r="V108">
            <v>54.12</v>
          </cell>
          <cell r="W108">
            <v>54.77</v>
          </cell>
          <cell r="X108">
            <v>55.22</v>
          </cell>
          <cell r="Y108">
            <v>54.79</v>
          </cell>
          <cell r="Z108">
            <v>55.01</v>
          </cell>
          <cell r="AA108">
            <v>54.97</v>
          </cell>
          <cell r="AB108">
            <v>55.28</v>
          </cell>
          <cell r="AC108">
            <v>55.71</v>
          </cell>
          <cell r="AD108">
            <v>55.19</v>
          </cell>
          <cell r="AE108">
            <v>55.39</v>
          </cell>
          <cell r="AF108">
            <v>54.97</v>
          </cell>
          <cell r="AG108">
            <v>55.27</v>
          </cell>
          <cell r="AH108">
            <v>54.31</v>
          </cell>
          <cell r="AI108">
            <v>54.15</v>
          </cell>
          <cell r="AJ108">
            <v>54.44</v>
          </cell>
          <cell r="AK108">
            <v>54.31</v>
          </cell>
          <cell r="AL108">
            <v>54.45</v>
          </cell>
          <cell r="AM108">
            <v>54</v>
          </cell>
          <cell r="AN108">
            <v>54.33</v>
          </cell>
          <cell r="AO108">
            <v>54.36</v>
          </cell>
          <cell r="AP108">
            <v>54.38</v>
          </cell>
          <cell r="AQ108">
            <v>54.39</v>
          </cell>
          <cell r="AR108">
            <v>54.4</v>
          </cell>
          <cell r="AS108">
            <v>54.4</v>
          </cell>
          <cell r="AT108">
            <v>54.39</v>
          </cell>
          <cell r="AU108">
            <v>54.38</v>
          </cell>
          <cell r="AV108">
            <v>54.4</v>
          </cell>
          <cell r="AW108">
            <v>54.38</v>
          </cell>
          <cell r="AX108">
            <v>54.38</v>
          </cell>
          <cell r="AY108">
            <v>54.38</v>
          </cell>
          <cell r="AZ108">
            <v>54.37</v>
          </cell>
          <cell r="BA108">
            <v>54.39</v>
          </cell>
          <cell r="BB108">
            <v>54.43</v>
          </cell>
          <cell r="BC108">
            <v>54.46</v>
          </cell>
          <cell r="BD108">
            <v>54.48</v>
          </cell>
          <cell r="BE108">
            <v>54.52</v>
          </cell>
          <cell r="BF108">
            <v>54.56</v>
          </cell>
          <cell r="BG108">
            <v>54.58</v>
          </cell>
          <cell r="BH108">
            <v>54.59</v>
          </cell>
          <cell r="BI108">
            <v>54.61</v>
          </cell>
          <cell r="BJ108">
            <v>54.65</v>
          </cell>
          <cell r="BK108">
            <v>54.68</v>
          </cell>
          <cell r="BL108">
            <v>54.72</v>
          </cell>
          <cell r="BM108">
            <v>54.73</v>
          </cell>
        </row>
        <row r="110">
          <cell r="C110" t="str">
            <v>Price Deck (Reserve Report)</v>
          </cell>
        </row>
        <row r="111">
          <cell r="C111" t="str">
            <v>Crude Oil ($/Bbl)</v>
          </cell>
          <cell r="F111">
            <v>90</v>
          </cell>
          <cell r="G111">
            <v>90</v>
          </cell>
          <cell r="H111">
            <v>90</v>
          </cell>
          <cell r="I111">
            <v>90</v>
          </cell>
          <cell r="J111">
            <v>90</v>
          </cell>
          <cell r="K111">
            <v>90</v>
          </cell>
          <cell r="L111">
            <v>90</v>
          </cell>
          <cell r="M111">
            <v>90</v>
          </cell>
          <cell r="N111">
            <v>90</v>
          </cell>
          <cell r="O111">
            <v>90</v>
          </cell>
          <cell r="P111">
            <v>90</v>
          </cell>
          <cell r="Q111">
            <v>90</v>
          </cell>
          <cell r="R111">
            <v>90</v>
          </cell>
          <cell r="S111">
            <v>90</v>
          </cell>
          <cell r="T111">
            <v>90</v>
          </cell>
          <cell r="U111">
            <v>90</v>
          </cell>
          <cell r="V111">
            <v>90</v>
          </cell>
          <cell r="W111">
            <v>90</v>
          </cell>
          <cell r="X111">
            <v>90</v>
          </cell>
          <cell r="Y111">
            <v>90</v>
          </cell>
          <cell r="Z111">
            <v>90</v>
          </cell>
          <cell r="AA111">
            <v>90</v>
          </cell>
          <cell r="AB111">
            <v>90</v>
          </cell>
          <cell r="AC111">
            <v>90</v>
          </cell>
          <cell r="AD111">
            <v>90</v>
          </cell>
          <cell r="AE111">
            <v>90</v>
          </cell>
          <cell r="AF111">
            <v>90</v>
          </cell>
          <cell r="AG111">
            <v>90</v>
          </cell>
          <cell r="AH111">
            <v>90</v>
          </cell>
          <cell r="AI111">
            <v>90</v>
          </cell>
          <cell r="AJ111">
            <v>90</v>
          </cell>
          <cell r="AK111">
            <v>90</v>
          </cell>
          <cell r="AL111">
            <v>90</v>
          </cell>
          <cell r="AM111">
            <v>90</v>
          </cell>
          <cell r="AN111">
            <v>90</v>
          </cell>
          <cell r="AO111">
            <v>90</v>
          </cell>
          <cell r="AP111">
            <v>96.41</v>
          </cell>
          <cell r="AQ111">
            <v>96.14</v>
          </cell>
          <cell r="AR111">
            <v>95.87</v>
          </cell>
          <cell r="AS111">
            <v>95.61</v>
          </cell>
          <cell r="AT111">
            <v>95.37</v>
          </cell>
          <cell r="AU111">
            <v>95.13</v>
          </cell>
          <cell r="AV111">
            <v>94.9</v>
          </cell>
          <cell r="AW111">
            <v>94.69</v>
          </cell>
          <cell r="AX111">
            <v>94.48</v>
          </cell>
          <cell r="AY111">
            <v>94.29</v>
          </cell>
          <cell r="AZ111">
            <v>94.11</v>
          </cell>
          <cell r="BA111">
            <v>93.94</v>
          </cell>
          <cell r="BB111">
            <v>93.8</v>
          </cell>
          <cell r="BC111">
            <v>93.67</v>
          </cell>
          <cell r="BD111">
            <v>93.54</v>
          </cell>
          <cell r="BE111">
            <v>93.41</v>
          </cell>
          <cell r="BF111">
            <v>93.29</v>
          </cell>
          <cell r="BG111">
            <v>93.17</v>
          </cell>
          <cell r="BH111">
            <v>93.05</v>
          </cell>
          <cell r="BI111">
            <v>92.94</v>
          </cell>
          <cell r="BJ111">
            <v>92.83</v>
          </cell>
          <cell r="BK111">
            <v>92.73</v>
          </cell>
          <cell r="BL111">
            <v>92.63</v>
          </cell>
          <cell r="BM111">
            <v>92.53</v>
          </cell>
        </row>
        <row r="112">
          <cell r="C112" t="str">
            <v>Nat Gas ($/Mcf)</v>
          </cell>
          <cell r="F112">
            <v>4.5</v>
          </cell>
          <cell r="G112">
            <v>4.5</v>
          </cell>
          <cell r="H112">
            <v>4.5</v>
          </cell>
          <cell r="I112">
            <v>4.5</v>
          </cell>
          <cell r="J112">
            <v>4.5</v>
          </cell>
          <cell r="K112">
            <v>4.5</v>
          </cell>
          <cell r="L112">
            <v>4.5</v>
          </cell>
          <cell r="M112">
            <v>4.5</v>
          </cell>
          <cell r="N112">
            <v>4.5</v>
          </cell>
          <cell r="O112">
            <v>4.5</v>
          </cell>
          <cell r="P112">
            <v>4.5</v>
          </cell>
          <cell r="Q112">
            <v>4.5</v>
          </cell>
          <cell r="R112">
            <v>4.5</v>
          </cell>
          <cell r="S112">
            <v>4.5</v>
          </cell>
          <cell r="T112">
            <v>4.5</v>
          </cell>
          <cell r="U112">
            <v>4.5</v>
          </cell>
          <cell r="V112">
            <v>4.5</v>
          </cell>
          <cell r="W112">
            <v>4.5</v>
          </cell>
          <cell r="X112">
            <v>4.5</v>
          </cell>
          <cell r="Y112">
            <v>4.5</v>
          </cell>
          <cell r="Z112">
            <v>4.5</v>
          </cell>
          <cell r="AA112">
            <v>4.5</v>
          </cell>
          <cell r="AB112">
            <v>4.5</v>
          </cell>
          <cell r="AC112">
            <v>4.5</v>
          </cell>
          <cell r="AD112">
            <v>4.5</v>
          </cell>
          <cell r="AE112">
            <v>4.5</v>
          </cell>
          <cell r="AF112">
            <v>4.5</v>
          </cell>
          <cell r="AG112">
            <v>4.5</v>
          </cell>
          <cell r="AH112">
            <v>4.5</v>
          </cell>
          <cell r="AI112">
            <v>4.5</v>
          </cell>
          <cell r="AJ112">
            <v>4.5</v>
          </cell>
          <cell r="AK112">
            <v>4.5</v>
          </cell>
          <cell r="AL112">
            <v>4.5</v>
          </cell>
          <cell r="AM112">
            <v>4.5</v>
          </cell>
          <cell r="AN112">
            <v>4.5</v>
          </cell>
          <cell r="AO112">
            <v>4.5</v>
          </cell>
          <cell r="AP112">
            <v>4.5</v>
          </cell>
          <cell r="AQ112">
            <v>4.5</v>
          </cell>
          <cell r="AR112">
            <v>4.5</v>
          </cell>
          <cell r="AS112">
            <v>4.5</v>
          </cell>
          <cell r="AT112">
            <v>4.5</v>
          </cell>
          <cell r="AU112">
            <v>4.5</v>
          </cell>
          <cell r="AV112">
            <v>4.5</v>
          </cell>
          <cell r="AW112">
            <v>4.5</v>
          </cell>
          <cell r="AX112">
            <v>4.5</v>
          </cell>
          <cell r="AY112">
            <v>4.5</v>
          </cell>
          <cell r="AZ112">
            <v>4.5</v>
          </cell>
          <cell r="BA112">
            <v>4.5</v>
          </cell>
          <cell r="BB112">
            <v>4.5</v>
          </cell>
          <cell r="BC112">
            <v>4.5</v>
          </cell>
          <cell r="BD112">
            <v>4.5</v>
          </cell>
          <cell r="BE112">
            <v>4.5</v>
          </cell>
          <cell r="BF112">
            <v>4.5</v>
          </cell>
          <cell r="BG112">
            <v>4.5</v>
          </cell>
          <cell r="BH112">
            <v>4.5</v>
          </cell>
          <cell r="BI112">
            <v>4.5</v>
          </cell>
          <cell r="BJ112">
            <v>4.5</v>
          </cell>
          <cell r="BK112">
            <v>4.5</v>
          </cell>
          <cell r="BL112">
            <v>4.5</v>
          </cell>
          <cell r="BM112">
            <v>4.5</v>
          </cell>
        </row>
        <row r="113">
          <cell r="C113" t="str">
            <v>NGL ($/Bbl)</v>
          </cell>
          <cell r="D113">
            <v>0.5</v>
          </cell>
          <cell r="F113">
            <v>45</v>
          </cell>
          <cell r="G113">
            <v>45</v>
          </cell>
          <cell r="H113">
            <v>45</v>
          </cell>
          <cell r="I113">
            <v>45</v>
          </cell>
          <cell r="J113">
            <v>45</v>
          </cell>
          <cell r="K113">
            <v>45</v>
          </cell>
          <cell r="L113">
            <v>45</v>
          </cell>
          <cell r="M113">
            <v>45</v>
          </cell>
          <cell r="N113">
            <v>45</v>
          </cell>
          <cell r="O113">
            <v>45</v>
          </cell>
          <cell r="P113">
            <v>45</v>
          </cell>
          <cell r="Q113">
            <v>45</v>
          </cell>
          <cell r="R113">
            <v>45</v>
          </cell>
          <cell r="S113">
            <v>45</v>
          </cell>
          <cell r="T113">
            <v>45</v>
          </cell>
          <cell r="U113">
            <v>45</v>
          </cell>
          <cell r="V113">
            <v>45</v>
          </cell>
          <cell r="W113">
            <v>45</v>
          </cell>
          <cell r="X113">
            <v>45</v>
          </cell>
          <cell r="Y113">
            <v>45</v>
          </cell>
          <cell r="Z113">
            <v>45</v>
          </cell>
          <cell r="AA113">
            <v>45</v>
          </cell>
          <cell r="AB113">
            <v>45</v>
          </cell>
          <cell r="AC113">
            <v>45</v>
          </cell>
          <cell r="AD113">
            <v>45</v>
          </cell>
          <cell r="AE113">
            <v>45</v>
          </cell>
          <cell r="AF113">
            <v>45</v>
          </cell>
          <cell r="AG113">
            <v>45</v>
          </cell>
          <cell r="AH113">
            <v>45</v>
          </cell>
          <cell r="AI113">
            <v>45</v>
          </cell>
          <cell r="AJ113">
            <v>45</v>
          </cell>
          <cell r="AK113">
            <v>45</v>
          </cell>
          <cell r="AL113">
            <v>45</v>
          </cell>
          <cell r="AM113">
            <v>45</v>
          </cell>
          <cell r="AN113">
            <v>45</v>
          </cell>
          <cell r="AO113">
            <v>45</v>
          </cell>
          <cell r="AP113">
            <v>45</v>
          </cell>
          <cell r="AQ113">
            <v>45</v>
          </cell>
          <cell r="AR113">
            <v>45</v>
          </cell>
          <cell r="AS113">
            <v>45</v>
          </cell>
          <cell r="AT113">
            <v>45</v>
          </cell>
          <cell r="AU113">
            <v>45</v>
          </cell>
          <cell r="AV113">
            <v>45</v>
          </cell>
          <cell r="AW113">
            <v>45</v>
          </cell>
          <cell r="AX113">
            <v>45</v>
          </cell>
          <cell r="AY113">
            <v>45</v>
          </cell>
          <cell r="AZ113">
            <v>45</v>
          </cell>
          <cell r="BA113">
            <v>45</v>
          </cell>
          <cell r="BB113">
            <v>45</v>
          </cell>
          <cell r="BC113">
            <v>45</v>
          </cell>
          <cell r="BD113">
            <v>45</v>
          </cell>
          <cell r="BE113">
            <v>45</v>
          </cell>
          <cell r="BF113">
            <v>45</v>
          </cell>
          <cell r="BG113">
            <v>45</v>
          </cell>
          <cell r="BH113">
            <v>45</v>
          </cell>
          <cell r="BI113">
            <v>45</v>
          </cell>
          <cell r="BJ113">
            <v>45</v>
          </cell>
          <cell r="BK113">
            <v>45</v>
          </cell>
          <cell r="BL113">
            <v>45</v>
          </cell>
          <cell r="BM113">
            <v>45</v>
          </cell>
        </row>
        <row r="115">
          <cell r="C115" t="str">
            <v>Differentials</v>
          </cell>
        </row>
        <row r="116">
          <cell r="C116" t="str">
            <v>Crude Oil ($/Bbl)</v>
          </cell>
          <cell r="F116">
            <v>-6.2999999999999972</v>
          </cell>
          <cell r="G116">
            <v>-6.2999999999999972</v>
          </cell>
          <cell r="H116">
            <v>-6.2999999999999972</v>
          </cell>
          <cell r="I116">
            <v>1.3100000000000023</v>
          </cell>
          <cell r="J116">
            <v>-0.23000000000000398</v>
          </cell>
          <cell r="K116">
            <v>-1.269999999999996</v>
          </cell>
          <cell r="L116">
            <v>-1.6299999999999955</v>
          </cell>
          <cell r="M116">
            <v>-1.6800000000000068</v>
          </cell>
          <cell r="N116">
            <v>-2.6899999999999977</v>
          </cell>
          <cell r="O116">
            <v>-3.7199999999999989</v>
          </cell>
          <cell r="P116">
            <v>-4.4300000000000068</v>
          </cell>
          <cell r="Q116">
            <v>-4.9699999999999989</v>
          </cell>
          <cell r="R116">
            <v>-5.1700000000000017</v>
          </cell>
          <cell r="S116">
            <v>-5.3100000000000023</v>
          </cell>
          <cell r="T116">
            <v>-5.3199999999999932</v>
          </cell>
          <cell r="U116">
            <v>-5.4300000000000068</v>
          </cell>
          <cell r="V116">
            <v>-5.6400000000000006</v>
          </cell>
          <cell r="W116">
            <v>-5.6700000000000017</v>
          </cell>
          <cell r="X116">
            <v>-5.7399999999999949</v>
          </cell>
          <cell r="Y116">
            <v>-5.8100000000000023</v>
          </cell>
          <cell r="Z116">
            <v>-5.7999999999999972</v>
          </cell>
          <cell r="AA116">
            <v>-6.0100000000000051</v>
          </cell>
          <cell r="AB116">
            <v>-6.0499999999999972</v>
          </cell>
          <cell r="AC116">
            <v>-6.1599999999999966</v>
          </cell>
          <cell r="AD116">
            <v>-6.1500000000000057</v>
          </cell>
          <cell r="AE116">
            <v>-6.1700000000000017</v>
          </cell>
          <cell r="AF116">
            <v>-6.1899999999999977</v>
          </cell>
          <cell r="AG116">
            <v>-6.2000000000000028</v>
          </cell>
          <cell r="AH116">
            <v>-6.1200000000000045</v>
          </cell>
          <cell r="AI116">
            <v>-6.1200000000000045</v>
          </cell>
          <cell r="AJ116">
            <v>-5.7900000000000063</v>
          </cell>
          <cell r="AK116">
            <v>-5.7999999999999972</v>
          </cell>
          <cell r="AL116">
            <v>-5.75</v>
          </cell>
          <cell r="AM116">
            <v>-5.75</v>
          </cell>
          <cell r="AN116">
            <v>-5.769999999999996</v>
          </cell>
          <cell r="AO116">
            <v>-5.7600000000000051</v>
          </cell>
          <cell r="AP116">
            <v>-12.159999999999997</v>
          </cell>
          <cell r="AQ116">
            <v>-11.780000000000001</v>
          </cell>
          <cell r="AR116">
            <v>-11.52000000000001</v>
          </cell>
          <cell r="AS116">
            <v>-11.280000000000001</v>
          </cell>
          <cell r="AT116">
            <v>-11.050000000000011</v>
          </cell>
          <cell r="AU116">
            <v>-10.879999999999995</v>
          </cell>
          <cell r="AV116">
            <v>-10.650000000000006</v>
          </cell>
          <cell r="AW116">
            <v>-10.480000000000004</v>
          </cell>
          <cell r="AX116">
            <v>-10.36</v>
          </cell>
          <cell r="AY116">
            <v>-10.170000000000002</v>
          </cell>
          <cell r="AZ116">
            <v>-9.9899999999999949</v>
          </cell>
          <cell r="BA116">
            <v>-9.8199999999999932</v>
          </cell>
          <cell r="BB116">
            <v>-9.6899999999999977</v>
          </cell>
          <cell r="BC116">
            <v>-9.5600000000000023</v>
          </cell>
          <cell r="BD116">
            <v>-9.4300000000000068</v>
          </cell>
          <cell r="BE116">
            <v>-9.2999999999999972</v>
          </cell>
          <cell r="BF116">
            <v>-9.1800000000000068</v>
          </cell>
          <cell r="BG116">
            <v>-9.0600000000000023</v>
          </cell>
          <cell r="BH116">
            <v>-8.9399999999999977</v>
          </cell>
          <cell r="BI116">
            <v>-8.8299999999999983</v>
          </cell>
          <cell r="BJ116">
            <v>-8.730000000000004</v>
          </cell>
          <cell r="BK116">
            <v>-8.6300000000000097</v>
          </cell>
          <cell r="BL116">
            <v>-8.539999999999992</v>
          </cell>
          <cell r="BM116">
            <v>-8.4399999999999977</v>
          </cell>
        </row>
        <row r="117">
          <cell r="C117" t="str">
            <v>Nat Gas ($/Mcf)</v>
          </cell>
          <cell r="F117">
            <v>-0.17999999999999972</v>
          </cell>
          <cell r="G117">
            <v>-0.17999999999999972</v>
          </cell>
          <cell r="H117">
            <v>-0.17999999999999972</v>
          </cell>
          <cell r="I117">
            <v>-4.0000000000000036E-2</v>
          </cell>
          <cell r="J117">
            <v>9.9999999999997868E-3</v>
          </cell>
          <cell r="K117">
            <v>-9.9999999999997868E-3</v>
          </cell>
          <cell r="L117">
            <v>-4.0000000000000036E-2</v>
          </cell>
          <cell r="M117">
            <v>9.9999999999999645E-2</v>
          </cell>
          <cell r="N117">
            <v>8.0000000000000071E-2</v>
          </cell>
          <cell r="O117">
            <v>-0.96</v>
          </cell>
          <cell r="P117">
            <v>-0.89000000000000012</v>
          </cell>
          <cell r="Q117">
            <v>-0.99000000000000021</v>
          </cell>
          <cell r="R117">
            <v>-0.95000000000000018</v>
          </cell>
          <cell r="S117">
            <v>-0.89999999999999991</v>
          </cell>
          <cell r="T117">
            <v>-0.85000000000000009</v>
          </cell>
          <cell r="U117">
            <v>-0.81999999999999984</v>
          </cell>
          <cell r="V117">
            <v>-0.69</v>
          </cell>
          <cell r="W117">
            <v>-0.66999999999999993</v>
          </cell>
          <cell r="X117">
            <v>-0.64000000000000012</v>
          </cell>
          <cell r="Y117">
            <v>-0.85000000000000009</v>
          </cell>
          <cell r="Z117">
            <v>-0.79</v>
          </cell>
          <cell r="AA117">
            <v>-0.74000000000000021</v>
          </cell>
          <cell r="AB117">
            <v>-0.81999999999999984</v>
          </cell>
          <cell r="AC117">
            <v>-0.7200000000000002</v>
          </cell>
          <cell r="AD117">
            <v>-0.69</v>
          </cell>
          <cell r="AE117">
            <v>-0.66999999999999993</v>
          </cell>
          <cell r="AF117">
            <v>-0.64999999999999991</v>
          </cell>
          <cell r="AG117">
            <v>-0.64000000000000012</v>
          </cell>
          <cell r="AH117">
            <v>-0.81999999999999984</v>
          </cell>
          <cell r="AI117">
            <v>-0.7799999999999998</v>
          </cell>
          <cell r="AJ117">
            <v>-0.75</v>
          </cell>
          <cell r="AK117">
            <v>-0.73</v>
          </cell>
          <cell r="AL117">
            <v>-0.71</v>
          </cell>
          <cell r="AM117">
            <v>-0.70000000000000018</v>
          </cell>
          <cell r="AN117">
            <v>-0.69</v>
          </cell>
          <cell r="AO117">
            <v>-0.68000000000000016</v>
          </cell>
          <cell r="AP117">
            <v>-0.66999999999999993</v>
          </cell>
          <cell r="AQ117">
            <v>-0.66000000000000014</v>
          </cell>
          <cell r="AR117">
            <v>-0.64999999999999991</v>
          </cell>
          <cell r="AS117">
            <v>-0.64999999999999991</v>
          </cell>
          <cell r="AT117">
            <v>-0.64000000000000012</v>
          </cell>
          <cell r="AU117">
            <v>-0.64000000000000012</v>
          </cell>
          <cell r="AV117">
            <v>-0.62999999999999989</v>
          </cell>
          <cell r="AW117">
            <v>-0.62999999999999989</v>
          </cell>
          <cell r="AX117">
            <v>-0.62000000000000011</v>
          </cell>
          <cell r="AY117">
            <v>-0.62000000000000011</v>
          </cell>
          <cell r="AZ117">
            <v>-0.62000000000000011</v>
          </cell>
          <cell r="BA117">
            <v>-0.60999999999999988</v>
          </cell>
          <cell r="BB117">
            <v>-0.60999999999999988</v>
          </cell>
          <cell r="BC117">
            <v>-0.60999999999999988</v>
          </cell>
          <cell r="BD117">
            <v>-0.60000000000000009</v>
          </cell>
          <cell r="BE117">
            <v>-0.60000000000000009</v>
          </cell>
          <cell r="BF117">
            <v>-0.60000000000000009</v>
          </cell>
          <cell r="BG117">
            <v>-0.58999999999999986</v>
          </cell>
          <cell r="BH117">
            <v>-0.58999999999999986</v>
          </cell>
          <cell r="BI117">
            <v>-0.58999999999999986</v>
          </cell>
          <cell r="BJ117">
            <v>-0.58999999999999986</v>
          </cell>
          <cell r="BK117">
            <v>-0.58000000000000007</v>
          </cell>
          <cell r="BL117">
            <v>-0.58000000000000007</v>
          </cell>
          <cell r="BM117">
            <v>-0.58000000000000007</v>
          </cell>
        </row>
        <row r="118">
          <cell r="C118" t="str">
            <v>NGL ($/Bbl)</v>
          </cell>
          <cell r="F118">
            <v>4.5</v>
          </cell>
          <cell r="G118">
            <v>4.5</v>
          </cell>
          <cell r="H118">
            <v>4.5</v>
          </cell>
          <cell r="I118">
            <v>8.7000000000000028</v>
          </cell>
          <cell r="J118">
            <v>10.36</v>
          </cell>
          <cell r="K118">
            <v>11.71</v>
          </cell>
          <cell r="L118">
            <v>12.5</v>
          </cell>
          <cell r="M118">
            <v>12.36</v>
          </cell>
          <cell r="N118">
            <v>7.57</v>
          </cell>
          <cell r="O118">
            <v>8.4200000000000017</v>
          </cell>
          <cell r="P118">
            <v>8.89</v>
          </cell>
          <cell r="Q118">
            <v>8.64</v>
          </cell>
          <cell r="R118">
            <v>8.7000000000000028</v>
          </cell>
          <cell r="S118">
            <v>9.3500000000000014</v>
          </cell>
          <cell r="T118">
            <v>9.7299999999999969</v>
          </cell>
          <cell r="U118">
            <v>10.100000000000001</v>
          </cell>
          <cell r="V118">
            <v>9.1199999999999974</v>
          </cell>
          <cell r="W118">
            <v>9.7700000000000031</v>
          </cell>
          <cell r="X118">
            <v>10.219999999999999</v>
          </cell>
          <cell r="Y118">
            <v>9.7899999999999991</v>
          </cell>
          <cell r="Z118">
            <v>10.009999999999998</v>
          </cell>
          <cell r="AA118">
            <v>9.9699999999999989</v>
          </cell>
          <cell r="AB118">
            <v>10.280000000000001</v>
          </cell>
          <cell r="AC118">
            <v>10.71</v>
          </cell>
          <cell r="AD118">
            <v>10.189999999999998</v>
          </cell>
          <cell r="AE118">
            <v>10.39</v>
          </cell>
          <cell r="AF118">
            <v>9.9699999999999989</v>
          </cell>
          <cell r="AG118">
            <v>10.270000000000003</v>
          </cell>
          <cell r="AH118">
            <v>9.3100000000000023</v>
          </cell>
          <cell r="AI118">
            <v>9.1499999999999986</v>
          </cell>
          <cell r="AJ118">
            <v>9.4399999999999977</v>
          </cell>
          <cell r="AK118">
            <v>9.3100000000000023</v>
          </cell>
          <cell r="AL118">
            <v>9.4500000000000028</v>
          </cell>
          <cell r="AM118">
            <v>9</v>
          </cell>
          <cell r="AN118">
            <v>9.3299999999999983</v>
          </cell>
          <cell r="AO118">
            <v>9.36</v>
          </cell>
          <cell r="AP118">
            <v>9.3800000000000026</v>
          </cell>
          <cell r="AQ118">
            <v>9.39</v>
          </cell>
          <cell r="AR118">
            <v>9.3999999999999986</v>
          </cell>
          <cell r="AS118">
            <v>9.3999999999999986</v>
          </cell>
          <cell r="AT118">
            <v>9.39</v>
          </cell>
          <cell r="AU118">
            <v>9.3800000000000026</v>
          </cell>
          <cell r="AV118">
            <v>9.3999999999999986</v>
          </cell>
          <cell r="AW118">
            <v>9.3800000000000026</v>
          </cell>
          <cell r="AX118">
            <v>9.3800000000000026</v>
          </cell>
          <cell r="AY118">
            <v>9.3800000000000026</v>
          </cell>
          <cell r="AZ118">
            <v>9.3699999999999974</v>
          </cell>
          <cell r="BA118">
            <v>9.39</v>
          </cell>
          <cell r="BB118">
            <v>9.43</v>
          </cell>
          <cell r="BC118">
            <v>9.4600000000000009</v>
          </cell>
          <cell r="BD118">
            <v>9.4799999999999969</v>
          </cell>
          <cell r="BE118">
            <v>9.5200000000000031</v>
          </cell>
          <cell r="BF118">
            <v>9.5600000000000023</v>
          </cell>
          <cell r="BG118">
            <v>9.5799999999999983</v>
          </cell>
          <cell r="BH118">
            <v>9.5900000000000034</v>
          </cell>
          <cell r="BI118">
            <v>9.61</v>
          </cell>
          <cell r="BJ118">
            <v>9.6499999999999986</v>
          </cell>
          <cell r="BK118">
            <v>9.68</v>
          </cell>
          <cell r="BL118">
            <v>9.7199999999999989</v>
          </cell>
          <cell r="BM118">
            <v>9.7299999999999969</v>
          </cell>
        </row>
        <row r="120">
          <cell r="C120" t="str">
            <v>Price Deck (Model)</v>
          </cell>
        </row>
        <row r="121">
          <cell r="C121" t="str">
            <v>Crude Oil ($/Bbl)</v>
          </cell>
          <cell r="F121">
            <v>100.28699999999999</v>
          </cell>
          <cell r="G121">
            <v>102.214</v>
          </cell>
          <cell r="H121">
            <v>106.15045454545454</v>
          </cell>
          <cell r="I121">
            <v>103.28299999999999</v>
          </cell>
          <cell r="J121">
            <v>95.957222222222228</v>
          </cell>
          <cell r="K121">
            <v>95.957222222222228</v>
          </cell>
          <cell r="L121">
            <v>90.76</v>
          </cell>
          <cell r="M121">
            <v>91.09</v>
          </cell>
          <cell r="N121">
            <v>91.42</v>
          </cell>
          <cell r="O121">
            <v>91.69</v>
          </cell>
          <cell r="P121">
            <v>91.91</v>
          </cell>
          <cell r="Q121">
            <v>92.12</v>
          </cell>
          <cell r="R121">
            <v>92.32</v>
          </cell>
          <cell r="S121">
            <v>92.44</v>
          </cell>
          <cell r="T121">
            <v>92.48</v>
          </cell>
          <cell r="U121">
            <v>92.42</v>
          </cell>
          <cell r="V121">
            <v>92.32</v>
          </cell>
          <cell r="W121">
            <v>92.2</v>
          </cell>
          <cell r="X121">
            <v>92.03</v>
          </cell>
          <cell r="Y121">
            <v>91.83</v>
          </cell>
          <cell r="Z121">
            <v>91.65</v>
          </cell>
          <cell r="AA121">
            <v>91.49</v>
          </cell>
          <cell r="AB121">
            <v>91.33</v>
          </cell>
          <cell r="AC121">
            <v>91.19</v>
          </cell>
          <cell r="AD121">
            <v>90.93</v>
          </cell>
          <cell r="AE121">
            <v>90.69</v>
          </cell>
          <cell r="AF121">
            <v>90.45</v>
          </cell>
          <cell r="AG121">
            <v>90.22</v>
          </cell>
          <cell r="AH121">
            <v>90.01</v>
          </cell>
          <cell r="AI121">
            <v>89.8</v>
          </cell>
          <cell r="AJ121">
            <v>89.58</v>
          </cell>
          <cell r="AK121">
            <v>89.37</v>
          </cell>
          <cell r="AL121">
            <v>89.2</v>
          </cell>
          <cell r="AM121">
            <v>89.08</v>
          </cell>
          <cell r="AN121">
            <v>88.99</v>
          </cell>
          <cell r="AO121">
            <v>88.92</v>
          </cell>
          <cell r="AP121">
            <v>88.71</v>
          </cell>
          <cell r="AQ121">
            <v>88.51</v>
          </cell>
          <cell r="AR121">
            <v>88.32</v>
          </cell>
          <cell r="AS121">
            <v>88.15</v>
          </cell>
          <cell r="AT121">
            <v>88.01</v>
          </cell>
          <cell r="AU121">
            <v>87.89</v>
          </cell>
          <cell r="AV121">
            <v>87.78</v>
          </cell>
          <cell r="AW121">
            <v>87.7</v>
          </cell>
          <cell r="AX121">
            <v>87.63</v>
          </cell>
          <cell r="AY121">
            <v>87.56</v>
          </cell>
          <cell r="AZ121">
            <v>87.5</v>
          </cell>
          <cell r="BA121">
            <v>87.44</v>
          </cell>
          <cell r="BB121">
            <v>87.36</v>
          </cell>
          <cell r="BC121">
            <v>87.29</v>
          </cell>
          <cell r="BD121">
            <v>87.22</v>
          </cell>
          <cell r="BE121">
            <v>87.16</v>
          </cell>
          <cell r="BF121">
            <v>87.1</v>
          </cell>
          <cell r="BG121">
            <v>87.04</v>
          </cell>
          <cell r="BH121">
            <v>86.98</v>
          </cell>
          <cell r="BI121">
            <v>86.93</v>
          </cell>
          <cell r="BJ121">
            <v>86.88</v>
          </cell>
          <cell r="BK121">
            <v>86.84</v>
          </cell>
          <cell r="BL121">
            <v>86.8</v>
          </cell>
          <cell r="BM121">
            <v>86.76</v>
          </cell>
        </row>
        <row r="122">
          <cell r="C122" t="str">
            <v>Nat Gas ($/Mcf)</v>
          </cell>
          <cell r="F122">
            <v>2.6621052631578941</v>
          </cell>
          <cell r="G122">
            <v>2.5047368421052632</v>
          </cell>
          <cell r="H122">
            <v>2.1636363636363636</v>
          </cell>
          <cell r="I122">
            <v>1.9531578947368418</v>
          </cell>
          <cell r="J122">
            <v>2.4283333333333328</v>
          </cell>
          <cell r="K122">
            <v>2.4289999999999998</v>
          </cell>
          <cell r="L122">
            <v>2.4849999999999999</v>
          </cell>
          <cell r="M122">
            <v>2.54</v>
          </cell>
          <cell r="N122">
            <v>2.5840000000000001</v>
          </cell>
          <cell r="O122">
            <v>2.657</v>
          </cell>
          <cell r="P122">
            <v>2.8780000000000001</v>
          </cell>
          <cell r="Q122">
            <v>3.1749999999999998</v>
          </cell>
          <cell r="R122">
            <v>3.327</v>
          </cell>
          <cell r="S122">
            <v>3.343</v>
          </cell>
          <cell r="T122">
            <v>3.319</v>
          </cell>
          <cell r="U122">
            <v>3.298</v>
          </cell>
          <cell r="V122">
            <v>3.331</v>
          </cell>
          <cell r="W122">
            <v>3.379</v>
          </cell>
          <cell r="X122">
            <v>3.4260000000000002</v>
          </cell>
          <cell r="Y122">
            <v>3.4430000000000001</v>
          </cell>
          <cell r="Z122">
            <v>3.4460000000000002</v>
          </cell>
          <cell r="AA122">
            <v>3.4870000000000001</v>
          </cell>
          <cell r="AB122">
            <v>3.613</v>
          </cell>
          <cell r="AC122">
            <v>3.83</v>
          </cell>
          <cell r="AD122">
            <v>3.9489999999999998</v>
          </cell>
          <cell r="AE122">
            <v>3.9290000000000003</v>
          </cell>
          <cell r="AF122">
            <v>3.8650000000000002</v>
          </cell>
          <cell r="AG122">
            <v>3.7039999999999997</v>
          </cell>
          <cell r="AH122">
            <v>3.7210000000000001</v>
          </cell>
          <cell r="AI122">
            <v>3.754</v>
          </cell>
          <cell r="AJ122">
            <v>3.7949999999999999</v>
          </cell>
          <cell r="AK122">
            <v>3.8149999999999999</v>
          </cell>
          <cell r="AL122">
            <v>3.8180000000000001</v>
          </cell>
          <cell r="AM122">
            <v>3.8540000000000001</v>
          </cell>
          <cell r="AN122">
            <v>3.948</v>
          </cell>
          <cell r="AO122">
            <v>4.1399999999999997</v>
          </cell>
          <cell r="AP122">
            <v>4.2359999999999998</v>
          </cell>
          <cell r="AQ122">
            <v>4.2080000000000002</v>
          </cell>
          <cell r="AR122">
            <v>4.1319999999999997</v>
          </cell>
          <cell r="AS122">
            <v>3.9420000000000002</v>
          </cell>
          <cell r="AT122">
            <v>3.9569999999999999</v>
          </cell>
          <cell r="AU122">
            <v>3.9830000000000001</v>
          </cell>
          <cell r="AV122">
            <v>4.0199999999999996</v>
          </cell>
          <cell r="AW122">
            <v>4.04</v>
          </cell>
          <cell r="AX122">
            <v>4.0430000000000001</v>
          </cell>
          <cell r="AY122">
            <v>4.08</v>
          </cell>
          <cell r="AZ122">
            <v>4.1719999999999997</v>
          </cell>
          <cell r="BA122">
            <v>4.3620000000000001</v>
          </cell>
          <cell r="BB122">
            <v>4.4569999999999999</v>
          </cell>
          <cell r="BC122">
            <v>4.4269999999999996</v>
          </cell>
          <cell r="BD122">
            <v>4.3469999999999995</v>
          </cell>
          <cell r="BE122">
            <v>4.157</v>
          </cell>
          <cell r="BF122">
            <v>4.1719999999999997</v>
          </cell>
          <cell r="BG122">
            <v>4.1980000000000004</v>
          </cell>
          <cell r="BH122">
            <v>4.2329999999999997</v>
          </cell>
          <cell r="BI122">
            <v>4.2530000000000001</v>
          </cell>
          <cell r="BJ122">
            <v>4.2569999999999997</v>
          </cell>
          <cell r="BK122">
            <v>4.2939999999999996</v>
          </cell>
          <cell r="BL122">
            <v>4.3879999999999999</v>
          </cell>
          <cell r="BM122">
            <v>4.5780000000000003</v>
          </cell>
        </row>
        <row r="123">
          <cell r="C123" t="str">
            <v>NGL ($/Bbl)</v>
          </cell>
          <cell r="F123">
            <v>40.114800000000002</v>
          </cell>
          <cell r="G123">
            <v>40.885600000000004</v>
          </cell>
          <cell r="H123">
            <v>42.460181818181816</v>
          </cell>
          <cell r="I123">
            <v>41.313199999999995</v>
          </cell>
          <cell r="J123">
            <v>38.382888888888893</v>
          </cell>
          <cell r="K123">
            <v>38.382888888888893</v>
          </cell>
          <cell r="L123">
            <v>36.304000000000002</v>
          </cell>
          <cell r="M123">
            <v>36.436</v>
          </cell>
          <cell r="N123">
            <v>36.568000000000005</v>
          </cell>
          <cell r="O123">
            <v>36.676000000000002</v>
          </cell>
          <cell r="P123">
            <v>36.764000000000003</v>
          </cell>
          <cell r="Q123">
            <v>36.848000000000006</v>
          </cell>
          <cell r="R123">
            <v>36.927999999999997</v>
          </cell>
          <cell r="S123">
            <v>36.975999999999999</v>
          </cell>
          <cell r="T123">
            <v>36.992000000000004</v>
          </cell>
          <cell r="U123">
            <v>36.968000000000004</v>
          </cell>
          <cell r="V123">
            <v>36.927999999999997</v>
          </cell>
          <cell r="W123">
            <v>36.880000000000003</v>
          </cell>
          <cell r="X123">
            <v>36.812000000000005</v>
          </cell>
          <cell r="Y123">
            <v>36.731999999999999</v>
          </cell>
          <cell r="Z123">
            <v>36.660000000000004</v>
          </cell>
          <cell r="AA123">
            <v>36.595999999999997</v>
          </cell>
          <cell r="AB123">
            <v>36.532000000000004</v>
          </cell>
          <cell r="AC123">
            <v>36.475999999999999</v>
          </cell>
          <cell r="AD123">
            <v>36.372000000000007</v>
          </cell>
          <cell r="AE123">
            <v>36.276000000000003</v>
          </cell>
          <cell r="AF123">
            <v>36.18</v>
          </cell>
          <cell r="AG123">
            <v>36.088000000000001</v>
          </cell>
          <cell r="AH123">
            <v>36.004000000000005</v>
          </cell>
          <cell r="AI123">
            <v>35.92</v>
          </cell>
          <cell r="AJ123">
            <v>35.832000000000001</v>
          </cell>
          <cell r="AK123">
            <v>35.748000000000005</v>
          </cell>
          <cell r="AL123">
            <v>35.68</v>
          </cell>
          <cell r="AM123">
            <v>35.631999999999998</v>
          </cell>
          <cell r="AN123">
            <v>35.595999999999997</v>
          </cell>
          <cell r="AO123">
            <v>35.568000000000005</v>
          </cell>
          <cell r="AP123">
            <v>35.484000000000002</v>
          </cell>
          <cell r="AQ123">
            <v>35.404000000000003</v>
          </cell>
          <cell r="AR123">
            <v>35.327999999999996</v>
          </cell>
          <cell r="AS123">
            <v>35.260000000000005</v>
          </cell>
          <cell r="AT123">
            <v>35.204000000000001</v>
          </cell>
          <cell r="AU123">
            <v>35.155999999999999</v>
          </cell>
          <cell r="AV123">
            <v>35.112000000000002</v>
          </cell>
          <cell r="AW123">
            <v>35.080000000000005</v>
          </cell>
          <cell r="AX123">
            <v>35.052</v>
          </cell>
          <cell r="AY123">
            <v>35.024000000000001</v>
          </cell>
          <cell r="AZ123">
            <v>35</v>
          </cell>
          <cell r="BA123">
            <v>34.975999999999999</v>
          </cell>
          <cell r="BB123">
            <v>34.944000000000003</v>
          </cell>
          <cell r="BC123">
            <v>34.916000000000004</v>
          </cell>
          <cell r="BD123">
            <v>34.887999999999998</v>
          </cell>
          <cell r="BE123">
            <v>34.863999999999997</v>
          </cell>
          <cell r="BF123">
            <v>34.839999999999996</v>
          </cell>
          <cell r="BG123">
            <v>34.816000000000003</v>
          </cell>
          <cell r="BH123">
            <v>34.792000000000002</v>
          </cell>
          <cell r="BI123">
            <v>34.772000000000006</v>
          </cell>
          <cell r="BJ123">
            <v>34.752000000000002</v>
          </cell>
          <cell r="BK123">
            <v>34.736000000000004</v>
          </cell>
          <cell r="BL123">
            <v>34.72</v>
          </cell>
          <cell r="BM123">
            <v>34.704000000000001</v>
          </cell>
        </row>
        <row r="125">
          <cell r="C125" t="str">
            <v>Net Revenues</v>
          </cell>
        </row>
        <row r="126">
          <cell r="C126" t="str">
            <v>Oil</v>
          </cell>
          <cell r="F126">
            <v>667.30769999999995</v>
          </cell>
          <cell r="G126">
            <v>575.48400000000004</v>
          </cell>
          <cell r="H126">
            <v>519.22236363636364</v>
          </cell>
          <cell r="I126">
            <v>703.66091272999995</v>
          </cell>
          <cell r="J126">
            <v>717.02944170000001</v>
          </cell>
          <cell r="K126">
            <v>702.99581266666678</v>
          </cell>
          <cell r="L126">
            <v>745.74714480000011</v>
          </cell>
          <cell r="M126">
            <v>755.17205969999998</v>
          </cell>
          <cell r="N126">
            <v>1159.6460874000002</v>
          </cell>
          <cell r="O126">
            <v>1516.4470931000001</v>
          </cell>
          <cell r="P126">
            <v>1616.3382167999998</v>
          </cell>
          <cell r="Q126">
            <v>2246.2825349999998</v>
          </cell>
          <cell r="R126">
            <v>2523.5005844999996</v>
          </cell>
          <cell r="S126">
            <v>2299.0705570999999</v>
          </cell>
          <cell r="T126">
            <v>2144.4079392000003</v>
          </cell>
          <cell r="U126">
            <v>2433.2486140999999</v>
          </cell>
          <cell r="V126">
            <v>2258.0270019999998</v>
          </cell>
          <cell r="W126">
            <v>2201.3889628000002</v>
          </cell>
          <cell r="X126">
            <v>2095.0564825000001</v>
          </cell>
          <cell r="Y126">
            <v>2225.6582546</v>
          </cell>
          <cell r="Z126">
            <v>2216.0057005000003</v>
          </cell>
          <cell r="AA126">
            <v>2188.8367815999995</v>
          </cell>
          <cell r="AB126">
            <v>2075.399664</v>
          </cell>
          <cell r="AC126">
            <v>1994.5929255999999</v>
          </cell>
          <cell r="AD126">
            <v>2105.41019985</v>
          </cell>
          <cell r="AE126">
            <v>2098.9534098999998</v>
          </cell>
          <cell r="AF126">
            <v>2092.49661995</v>
          </cell>
          <cell r="AG126">
            <v>2086.5365061499997</v>
          </cell>
          <cell r="AH126">
            <v>2083.3081111749998</v>
          </cell>
          <cell r="AI126">
            <v>2078.0930115999995</v>
          </cell>
          <cell r="AJ126">
            <v>2080.8247304249999</v>
          </cell>
          <cell r="AK126">
            <v>2075.361292775</v>
          </cell>
          <cell r="AL126">
            <v>2072.3812358750001</v>
          </cell>
          <cell r="AM126">
            <v>2069.4011789749998</v>
          </cell>
          <cell r="AN126">
            <v>2066.6694601499998</v>
          </cell>
          <cell r="AO126">
            <v>2065.1794316999999</v>
          </cell>
          <cell r="AP126">
            <v>1648.7802765416641</v>
          </cell>
          <cell r="AQ126">
            <v>1652.6572255916642</v>
          </cell>
          <cell r="AR126">
            <v>1654.164927999997</v>
          </cell>
          <cell r="AS126">
            <v>1655.6726304083309</v>
          </cell>
          <cell r="AT126">
            <v>1657.6111049333306</v>
          </cell>
          <cell r="AU126">
            <v>1658.6880352249975</v>
          </cell>
          <cell r="AV126">
            <v>1661.2726679249972</v>
          </cell>
          <cell r="AW126">
            <v>1663.2111424499974</v>
          </cell>
          <cell r="AX126">
            <v>1664.2880727416639</v>
          </cell>
          <cell r="AY126">
            <v>1666.872705441664</v>
          </cell>
          <cell r="AZ126">
            <v>1669.4573381416642</v>
          </cell>
          <cell r="BA126">
            <v>1671.8265847833309</v>
          </cell>
          <cell r="BB126">
            <v>1275.3315617999974</v>
          </cell>
          <cell r="BC126">
            <v>1276.3167541999974</v>
          </cell>
          <cell r="BD126">
            <v>1277.3019465999973</v>
          </cell>
          <cell r="BE126">
            <v>1278.4513377333308</v>
          </cell>
          <cell r="BF126">
            <v>1279.4365301333305</v>
          </cell>
          <cell r="BG126">
            <v>1280.4217225333307</v>
          </cell>
          <cell r="BH126">
            <v>1281.4069149333309</v>
          </cell>
          <cell r="BI126">
            <v>1282.3921073333308</v>
          </cell>
          <cell r="BJ126">
            <v>1283.2131009999973</v>
          </cell>
          <cell r="BK126">
            <v>1284.1982933999973</v>
          </cell>
          <cell r="BL126">
            <v>1285.0192870666642</v>
          </cell>
          <cell r="BM126">
            <v>1286.0044794666642</v>
          </cell>
        </row>
        <row r="127">
          <cell r="C127" t="str">
            <v>Gas</v>
          </cell>
          <cell r="F127">
            <v>7.1981052631578937</v>
          </cell>
          <cell r="G127">
            <v>5.5793684210526324</v>
          </cell>
          <cell r="H127">
            <v>4.1656363636363647</v>
          </cell>
          <cell r="I127">
            <v>31.402937184210522</v>
          </cell>
          <cell r="J127">
            <v>40.03014271666666</v>
          </cell>
          <cell r="K127">
            <v>39.425877980000003</v>
          </cell>
          <cell r="L127">
            <v>39.676604249999997</v>
          </cell>
          <cell r="M127">
            <v>42.565247999999997</v>
          </cell>
          <cell r="N127">
            <v>57.431311200000003</v>
          </cell>
          <cell r="O127">
            <v>351.20801448999998</v>
          </cell>
          <cell r="P127">
            <v>308.17898467999999</v>
          </cell>
          <cell r="Q127">
            <v>679.34811694999985</v>
          </cell>
          <cell r="R127">
            <v>673.7957107499999</v>
          </cell>
          <cell r="S127">
            <v>573.77673408999999</v>
          </cell>
          <cell r="T127">
            <v>504.08086661999999</v>
          </cell>
          <cell r="U127">
            <v>618.49474974000009</v>
          </cell>
          <cell r="V127">
            <v>579.37037857999997</v>
          </cell>
          <cell r="W127">
            <v>551.90470545000005</v>
          </cell>
          <cell r="X127">
            <v>521.33378821999997</v>
          </cell>
          <cell r="Y127">
            <v>913.3777675</v>
          </cell>
          <cell r="Z127">
            <v>768.03294368000013</v>
          </cell>
          <cell r="AA127">
            <v>690.78204660000006</v>
          </cell>
          <cell r="AB127">
            <v>629.96198790000005</v>
          </cell>
          <cell r="AC127">
            <v>689.10325709999995</v>
          </cell>
          <cell r="AD127">
            <v>634.61312033333229</v>
          </cell>
          <cell r="AE127">
            <v>634.61312033333229</v>
          </cell>
          <cell r="AF127">
            <v>626.04516166666565</v>
          </cell>
          <cell r="AG127">
            <v>596.6414853333323</v>
          </cell>
          <cell r="AH127">
            <v>564.90109299999904</v>
          </cell>
          <cell r="AI127">
            <v>579.11611533333235</v>
          </cell>
          <cell r="AJ127">
            <v>592.94168499999898</v>
          </cell>
          <cell r="AK127">
            <v>600.73073833333228</v>
          </cell>
          <cell r="AL127">
            <v>605.20944399999894</v>
          </cell>
          <cell r="AM127">
            <v>614.16685533333225</v>
          </cell>
          <cell r="AN127">
            <v>634.4183939999989</v>
          </cell>
          <cell r="AO127">
            <v>673.75311333333207</v>
          </cell>
          <cell r="AP127">
            <v>453.39078796500002</v>
          </cell>
          <cell r="AQ127">
            <v>451.10221977000003</v>
          </cell>
          <cell r="AR127">
            <v>442.71080305499999</v>
          </cell>
          <cell r="AS127">
            <v>418.55369433000004</v>
          </cell>
          <cell r="AT127">
            <v>421.73226126750001</v>
          </cell>
          <cell r="AU127">
            <v>425.03797088250002</v>
          </cell>
          <cell r="AV127">
            <v>431.01367672499998</v>
          </cell>
          <cell r="AW127">
            <v>433.55653027500006</v>
          </cell>
          <cell r="AX127">
            <v>435.20938508250003</v>
          </cell>
          <cell r="AY127">
            <v>439.91366414999999</v>
          </cell>
          <cell r="AZ127">
            <v>451.61079047999999</v>
          </cell>
          <cell r="BA127">
            <v>477.03932598000006</v>
          </cell>
          <cell r="BB127">
            <v>369.91621943749999</v>
          </cell>
          <cell r="BC127">
            <v>367.03150756249994</v>
          </cell>
          <cell r="BD127">
            <v>360.30051318749992</v>
          </cell>
          <cell r="BE127">
            <v>342.03067131249998</v>
          </cell>
          <cell r="BF127">
            <v>343.47302724999997</v>
          </cell>
          <cell r="BG127">
            <v>346.93468150000001</v>
          </cell>
          <cell r="BH127">
            <v>350.30017868749997</v>
          </cell>
          <cell r="BI127">
            <v>352.22331993749998</v>
          </cell>
          <cell r="BJ127">
            <v>352.60794818749997</v>
          </cell>
          <cell r="BK127">
            <v>357.12733012499996</v>
          </cell>
          <cell r="BL127">
            <v>366.16609399999999</v>
          </cell>
          <cell r="BM127">
            <v>384.43593587499998</v>
          </cell>
        </row>
        <row r="128">
          <cell r="C128" t="str">
            <v>NGL</v>
          </cell>
          <cell r="F128">
            <v>26.768879999999999</v>
          </cell>
          <cell r="G128">
            <v>22.692800000000002</v>
          </cell>
          <cell r="H128">
            <v>18.784072727272726</v>
          </cell>
          <cell r="I128">
            <v>0</v>
          </cell>
          <cell r="J128">
            <v>0</v>
          </cell>
          <cell r="K128">
            <v>0</v>
          </cell>
          <cell r="L128">
            <v>0</v>
          </cell>
          <cell r="M128">
            <v>0</v>
          </cell>
          <cell r="N128">
            <v>28.384706420000004</v>
          </cell>
          <cell r="O128">
            <v>27.570341519999999</v>
          </cell>
          <cell r="P128">
            <v>26.611716600000001</v>
          </cell>
          <cell r="Q128">
            <v>25.345458720000003</v>
          </cell>
          <cell r="R128">
            <v>223.99013339999999</v>
          </cell>
          <cell r="S128">
            <v>166.43171412000001</v>
          </cell>
          <cell r="T128">
            <v>134.26968360000001</v>
          </cell>
          <cell r="U128">
            <v>447.19824548000008</v>
          </cell>
          <cell r="V128">
            <v>316.08452351999995</v>
          </cell>
          <cell r="W128">
            <v>254.81862750000002</v>
          </cell>
          <cell r="X128">
            <v>215.19585664000002</v>
          </cell>
          <cell r="Y128">
            <v>380.73418712</v>
          </cell>
          <cell r="Z128">
            <v>295.98627370000003</v>
          </cell>
          <cell r="AA128">
            <v>246.37977468</v>
          </cell>
          <cell r="AB128">
            <v>214.69153500000002</v>
          </cell>
          <cell r="AC128">
            <v>192.09892460000003</v>
          </cell>
          <cell r="AD128">
            <v>143.42504500500002</v>
          </cell>
          <cell r="AE128">
            <v>143.74539646500003</v>
          </cell>
          <cell r="AF128">
            <v>142.15596037500001</v>
          </cell>
          <cell r="AG128">
            <v>142.79666329500003</v>
          </cell>
          <cell r="AH128">
            <v>139.58082748500004</v>
          </cell>
          <cell r="AI128">
            <v>138.82923367500001</v>
          </cell>
          <cell r="AJ128">
            <v>139.45145478000001</v>
          </cell>
          <cell r="AK128">
            <v>138.79227004500004</v>
          </cell>
          <cell r="AL128">
            <v>139.01405182500002</v>
          </cell>
          <cell r="AM128">
            <v>137.48006118000001</v>
          </cell>
          <cell r="AN128">
            <v>138.38567011499998</v>
          </cell>
          <cell r="AO128">
            <v>138.39183072000003</v>
          </cell>
          <cell r="AP128">
            <v>91.254460213333488</v>
          </cell>
          <cell r="AQ128">
            <v>91.112078521666817</v>
          </cell>
          <cell r="AR128">
            <v>90.977832926666792</v>
          </cell>
          <cell r="AS128">
            <v>90.839519283333487</v>
          </cell>
          <cell r="AT128">
            <v>90.705273688333477</v>
          </cell>
          <cell r="AU128">
            <v>90.587300286666817</v>
          </cell>
          <cell r="AV128">
            <v>90.53848370666681</v>
          </cell>
          <cell r="AW128">
            <v>90.432714450000162</v>
          </cell>
          <cell r="AX128">
            <v>90.37576177333348</v>
          </cell>
          <cell r="AY128">
            <v>90.318809096666811</v>
          </cell>
          <cell r="AZ128">
            <v>90.24965227500013</v>
          </cell>
          <cell r="BA128">
            <v>90.24151617833347</v>
          </cell>
          <cell r="BB128">
            <v>63.276399541666812</v>
          </cell>
          <cell r="BC128">
            <v>63.27925150000015</v>
          </cell>
          <cell r="BD128">
            <v>63.267843666666806</v>
          </cell>
          <cell r="BE128">
            <v>63.29065933333348</v>
          </cell>
          <cell r="BF128">
            <v>63.313475000000139</v>
          </cell>
          <cell r="BG128">
            <v>63.307771083333478</v>
          </cell>
          <cell r="BH128">
            <v>63.287807375000149</v>
          </cell>
          <cell r="BI128">
            <v>63.287807375000149</v>
          </cell>
          <cell r="BJ128">
            <v>63.316326958333477</v>
          </cell>
          <cell r="BK128">
            <v>63.33629066666682</v>
          </cell>
          <cell r="BL128">
            <v>63.370514166666808</v>
          </cell>
          <cell r="BM128">
            <v>63.361958291666809</v>
          </cell>
        </row>
        <row r="129">
          <cell r="C129" t="str">
            <v>Total Net Revenues</v>
          </cell>
          <cell r="F129">
            <v>701.27468526315783</v>
          </cell>
          <cell r="G129">
            <v>603.75616842105273</v>
          </cell>
          <cell r="H129">
            <v>542.17207272727273</v>
          </cell>
          <cell r="I129">
            <v>735.06384991421044</v>
          </cell>
          <cell r="J129">
            <v>757.05958441666667</v>
          </cell>
          <cell r="K129">
            <v>742.42169064666678</v>
          </cell>
          <cell r="L129">
            <v>785.42374905000008</v>
          </cell>
          <cell r="M129">
            <v>797.73730769999997</v>
          </cell>
          <cell r="N129">
            <v>1245.4621050200001</v>
          </cell>
          <cell r="O129">
            <v>1895.2254491100002</v>
          </cell>
          <cell r="P129">
            <v>1951.1289180799997</v>
          </cell>
          <cell r="Q129">
            <v>2950.9761106699993</v>
          </cell>
          <cell r="R129">
            <v>3421.2864286499994</v>
          </cell>
          <cell r="S129">
            <v>3039.2790053099998</v>
          </cell>
          <cell r="T129">
            <v>2782.7584894200004</v>
          </cell>
          <cell r="U129">
            <v>3498.9416093199998</v>
          </cell>
          <cell r="V129">
            <v>3153.4819040999996</v>
          </cell>
          <cell r="W129">
            <v>3008.1122957500002</v>
          </cell>
          <cell r="X129">
            <v>2831.5861273599999</v>
          </cell>
          <cell r="Y129">
            <v>3519.7702092200002</v>
          </cell>
          <cell r="Z129">
            <v>3280.0249178800004</v>
          </cell>
          <cell r="AA129">
            <v>3125.9986028799995</v>
          </cell>
          <cell r="AB129">
            <v>2920.0531869000001</v>
          </cell>
          <cell r="AC129">
            <v>2875.7951072999999</v>
          </cell>
          <cell r="AD129">
            <v>2883.4483651883324</v>
          </cell>
          <cell r="AE129">
            <v>2877.3119266983317</v>
          </cell>
          <cell r="AF129">
            <v>2860.6977419916657</v>
          </cell>
          <cell r="AG129">
            <v>2825.974654778332</v>
          </cell>
          <cell r="AH129">
            <v>2787.7900316599989</v>
          </cell>
          <cell r="AI129">
            <v>2796.0383606083319</v>
          </cell>
          <cell r="AJ129">
            <v>2813.2178702049987</v>
          </cell>
          <cell r="AK129">
            <v>2814.8843011533322</v>
          </cell>
          <cell r="AL129">
            <v>2816.6047316999993</v>
          </cell>
          <cell r="AM129">
            <v>2821.0480954883324</v>
          </cell>
          <cell r="AN129">
            <v>2839.4735242649986</v>
          </cell>
          <cell r="AO129">
            <v>2877.3243757533319</v>
          </cell>
          <cell r="AP129">
            <v>2193.4255247199976</v>
          </cell>
          <cell r="AQ129">
            <v>2194.8715238833311</v>
          </cell>
          <cell r="AR129">
            <v>2187.8535639816637</v>
          </cell>
          <cell r="AS129">
            <v>2165.0658440216644</v>
          </cell>
          <cell r="AT129">
            <v>2170.048639889164</v>
          </cell>
          <cell r="AU129">
            <v>2174.3133063941646</v>
          </cell>
          <cell r="AV129">
            <v>2182.8248283566641</v>
          </cell>
          <cell r="AW129">
            <v>2187.2003871749976</v>
          </cell>
          <cell r="AX129">
            <v>2189.8732195974976</v>
          </cell>
          <cell r="AY129">
            <v>2197.1051786883309</v>
          </cell>
          <cell r="AZ129">
            <v>2211.3177808966643</v>
          </cell>
          <cell r="BA129">
            <v>2239.1074269416645</v>
          </cell>
          <cell r="BB129">
            <v>1708.524180779164</v>
          </cell>
          <cell r="BC129">
            <v>1706.6275132624974</v>
          </cell>
          <cell r="BD129">
            <v>1700.8703034541641</v>
          </cell>
          <cell r="BE129">
            <v>1683.7726683791641</v>
          </cell>
          <cell r="BF129">
            <v>1686.2230323833307</v>
          </cell>
          <cell r="BG129">
            <v>1690.6641751166644</v>
          </cell>
          <cell r="BH129">
            <v>1694.9949009958309</v>
          </cell>
          <cell r="BI129">
            <v>1697.9032346458309</v>
          </cell>
          <cell r="BJ129">
            <v>1699.1373761458308</v>
          </cell>
          <cell r="BK129">
            <v>1704.6619141916642</v>
          </cell>
          <cell r="BL129">
            <v>1714.5558952333311</v>
          </cell>
          <cell r="BM129">
            <v>1733.8023736333309</v>
          </cell>
        </row>
        <row r="131">
          <cell r="C131" t="str">
            <v>LOE</v>
          </cell>
          <cell r="F131">
            <v>-6.9</v>
          </cell>
          <cell r="G131">
            <v>-6.9</v>
          </cell>
          <cell r="H131">
            <v>-6.9</v>
          </cell>
          <cell r="I131">
            <v>-18.469729999999998</v>
          </cell>
          <cell r="J131">
            <v>-18.78473</v>
          </cell>
          <cell r="K131">
            <v>-19.309729999999998</v>
          </cell>
          <cell r="L131">
            <v>-27.745850000000001</v>
          </cell>
          <cell r="M131">
            <v>-28.060849999999999</v>
          </cell>
          <cell r="N131">
            <v>-39.052520000000001</v>
          </cell>
          <cell r="O131">
            <v>-49.207120000000003</v>
          </cell>
          <cell r="P131">
            <v>-51.585140000000003</v>
          </cell>
          <cell r="Q131">
            <v>-70.752470000000002</v>
          </cell>
          <cell r="R131">
            <v>-76.464619999999996</v>
          </cell>
          <cell r="S131">
            <v>-76.751729999999995</v>
          </cell>
          <cell r="T131">
            <v>-78.084590000000006</v>
          </cell>
          <cell r="U131">
            <v>-84.672539999999998</v>
          </cell>
          <cell r="V131">
            <v>-87.630409999999998</v>
          </cell>
          <cell r="W131">
            <v>-94.608159999999998</v>
          </cell>
          <cell r="X131">
            <v>-97.266120000000001</v>
          </cell>
          <cell r="Y131">
            <v>-101.68722</v>
          </cell>
          <cell r="Z131">
            <v>-101.74648000000001</v>
          </cell>
          <cell r="AA131">
            <v>-103.93075</v>
          </cell>
          <cell r="AB131">
            <v>-103.87815999999999</v>
          </cell>
          <cell r="AC131">
            <v>-105.40141</v>
          </cell>
          <cell r="AD131">
            <v>-116.7348125</v>
          </cell>
          <cell r="AE131">
            <v>-116.7348125</v>
          </cell>
          <cell r="AF131">
            <v>-116.7348125</v>
          </cell>
          <cell r="AG131">
            <v>-116.7348125</v>
          </cell>
          <cell r="AH131">
            <v>-116.7348125</v>
          </cell>
          <cell r="AI131">
            <v>-116.7348125</v>
          </cell>
          <cell r="AJ131">
            <v>-116.7348125</v>
          </cell>
          <cell r="AK131">
            <v>-116.7348125</v>
          </cell>
          <cell r="AL131">
            <v>-116.7348125</v>
          </cell>
          <cell r="AM131">
            <v>-116.7348125</v>
          </cell>
          <cell r="AN131">
            <v>-116.7348125</v>
          </cell>
          <cell r="AO131">
            <v>-116.7348125</v>
          </cell>
          <cell r="AP131">
            <v>-126.159895833333</v>
          </cell>
          <cell r="AQ131">
            <v>-126.159895833333</v>
          </cell>
          <cell r="AR131">
            <v>-126.159895833333</v>
          </cell>
          <cell r="AS131">
            <v>-126.159895833333</v>
          </cell>
          <cell r="AT131">
            <v>-126.159895833333</v>
          </cell>
          <cell r="AU131">
            <v>-126.159895833333</v>
          </cell>
          <cell r="AV131">
            <v>-126.159895833333</v>
          </cell>
          <cell r="AW131">
            <v>-126.159895833333</v>
          </cell>
          <cell r="AX131">
            <v>-126.159895833333</v>
          </cell>
          <cell r="AY131">
            <v>-126.159895833333</v>
          </cell>
          <cell r="AZ131">
            <v>-126.159895833333</v>
          </cell>
          <cell r="BA131">
            <v>-126.159895833333</v>
          </cell>
          <cell r="BB131">
            <v>-122.10778166666699</v>
          </cell>
          <cell r="BC131">
            <v>-122.10778166666699</v>
          </cell>
          <cell r="BD131">
            <v>-122.10778166666699</v>
          </cell>
          <cell r="BE131">
            <v>-122.10778166666699</v>
          </cell>
          <cell r="BF131">
            <v>-122.10778166666699</v>
          </cell>
          <cell r="BG131">
            <v>-122.10778166666699</v>
          </cell>
          <cell r="BH131">
            <v>-122.10778166666699</v>
          </cell>
          <cell r="BI131">
            <v>-122.10778166666699</v>
          </cell>
          <cell r="BJ131">
            <v>-122.10778166666699</v>
          </cell>
          <cell r="BK131">
            <v>-122.10778166666699</v>
          </cell>
          <cell r="BL131">
            <v>-122.10778166666699</v>
          </cell>
          <cell r="BM131">
            <v>-122.10778166666699</v>
          </cell>
        </row>
        <row r="133">
          <cell r="C133" t="str">
            <v>Production Taxes</v>
          </cell>
          <cell r="F133">
            <v>-44.9</v>
          </cell>
          <cell r="G133">
            <v>-37.700000000000003</v>
          </cell>
          <cell r="H133">
            <v>-32.5</v>
          </cell>
          <cell r="I133">
            <v>-101.98344</v>
          </cell>
          <cell r="J133">
            <v>-112.54</v>
          </cell>
          <cell r="K133">
            <v>-110.74755</v>
          </cell>
          <cell r="L133">
            <v>-116.67901000000001</v>
          </cell>
          <cell r="M133">
            <v>-117.68136</v>
          </cell>
          <cell r="N133">
            <v>-169.89025000000001</v>
          </cell>
          <cell r="O133">
            <v>-233.05976000000001</v>
          </cell>
          <cell r="P133">
            <v>-241.06666999999999</v>
          </cell>
          <cell r="Q133">
            <v>-331.55547999999999</v>
          </cell>
          <cell r="R133">
            <v>-368.41690999999997</v>
          </cell>
          <cell r="S133">
            <v>-336.00328000000002</v>
          </cell>
          <cell r="T133">
            <v>-313.25430999999998</v>
          </cell>
          <cell r="U133">
            <v>-358.63799</v>
          </cell>
          <cell r="V133">
            <v>-335.53550000000001</v>
          </cell>
          <cell r="W133">
            <v>-329.61205999999999</v>
          </cell>
          <cell r="X133">
            <v>-312.97156999999999</v>
          </cell>
          <cell r="Y133">
            <v>-344.88319999999999</v>
          </cell>
          <cell r="Z133">
            <v>-330.02622000000002</v>
          </cell>
          <cell r="AA133">
            <v>-322.50216</v>
          </cell>
          <cell r="AB133">
            <v>-305.44819000000001</v>
          </cell>
          <cell r="AC133">
            <v>-295.94004000000001</v>
          </cell>
          <cell r="AD133">
            <v>-280.83383333333302</v>
          </cell>
          <cell r="AE133">
            <v>-280.83383333333302</v>
          </cell>
          <cell r="AF133">
            <v>-280.83383333333302</v>
          </cell>
          <cell r="AG133">
            <v>-280.83383333333302</v>
          </cell>
          <cell r="AH133">
            <v>-280.83383333333302</v>
          </cell>
          <cell r="AI133">
            <v>-280.83383333333302</v>
          </cell>
          <cell r="AJ133">
            <v>-280.83383333333302</v>
          </cell>
          <cell r="AK133">
            <v>-280.83383333333302</v>
          </cell>
          <cell r="AL133">
            <v>-280.83383333333302</v>
          </cell>
          <cell r="AM133">
            <v>-280.83383333333302</v>
          </cell>
          <cell r="AN133">
            <v>-280.83383333333302</v>
          </cell>
          <cell r="AO133">
            <v>-280.83383333333302</v>
          </cell>
          <cell r="AP133">
            <v>-224.261036666667</v>
          </cell>
          <cell r="AQ133">
            <v>-224.261036666667</v>
          </cell>
          <cell r="AR133">
            <v>-224.261036666667</v>
          </cell>
          <cell r="AS133">
            <v>-224.261036666667</v>
          </cell>
          <cell r="AT133">
            <v>-224.261036666667</v>
          </cell>
          <cell r="AU133">
            <v>-224.261036666667</v>
          </cell>
          <cell r="AV133">
            <v>-224.261036666667</v>
          </cell>
          <cell r="AW133">
            <v>-224.261036666667</v>
          </cell>
          <cell r="AX133">
            <v>-224.261036666667</v>
          </cell>
          <cell r="AY133">
            <v>-224.261036666667</v>
          </cell>
          <cell r="AZ133">
            <v>-224.261036666667</v>
          </cell>
          <cell r="BA133">
            <v>-224.261036666667</v>
          </cell>
          <cell r="BB133">
            <v>-166.848948333333</v>
          </cell>
          <cell r="BC133">
            <v>-166.848948333333</v>
          </cell>
          <cell r="BD133">
            <v>-166.848948333333</v>
          </cell>
          <cell r="BE133">
            <v>-166.848948333333</v>
          </cell>
          <cell r="BF133">
            <v>-166.848948333333</v>
          </cell>
          <cell r="BG133">
            <v>-166.848948333333</v>
          </cell>
          <cell r="BH133">
            <v>-166.848948333333</v>
          </cell>
          <cell r="BI133">
            <v>-166.848948333333</v>
          </cell>
          <cell r="BJ133">
            <v>-166.848948333333</v>
          </cell>
          <cell r="BK133">
            <v>-166.848948333333</v>
          </cell>
          <cell r="BL133">
            <v>-166.848948333333</v>
          </cell>
          <cell r="BM133">
            <v>-166.848948333333</v>
          </cell>
        </row>
        <row r="134">
          <cell r="C134" t="str">
            <v>% of Revenue</v>
          </cell>
          <cell r="F134">
            <v>-7.054224836527373E-2</v>
          </cell>
          <cell r="G134">
            <v>-7.0163292500902627E-2</v>
          </cell>
          <cell r="H134">
            <v>-7.0026200572275654E-2</v>
          </cell>
          <cell r="I134">
            <v>-0.14833839334603061</v>
          </cell>
          <cell r="J134">
            <v>-0.15076725914338115</v>
          </cell>
          <cell r="K134">
            <v>-0.15130543937922705</v>
          </cell>
          <cell r="L134">
            <v>-0.1437352127003089</v>
          </cell>
          <cell r="M134">
            <v>-0.14349067564469745</v>
          </cell>
          <cell r="N134">
            <v>-0.13339039345490739</v>
          </cell>
          <cell r="O134">
            <v>-0.10346229281176639</v>
          </cell>
          <cell r="P134">
            <v>-0.11098419548294712</v>
          </cell>
          <cell r="Q134">
            <v>-0.10008203215338174</v>
          </cell>
          <cell r="R134">
            <v>-9.8870984725972805E-2</v>
          </cell>
          <cell r="S134">
            <v>-0.10258194252642393</v>
          </cell>
          <cell r="T134">
            <v>-0.10491210637476657</v>
          </cell>
          <cell r="U134">
            <v>-9.4190640413925747E-2</v>
          </cell>
          <cell r="V134">
            <v>-9.8544789292847018E-2</v>
          </cell>
          <cell r="W134">
            <v>-0.1022091471911095</v>
          </cell>
          <cell r="X134">
            <v>-0.10360767820586118</v>
          </cell>
          <cell r="Y134">
            <v>-8.8151046279000986E-2</v>
          </cell>
          <cell r="Z134">
            <v>-9.1798602342936381E-2</v>
          </cell>
          <cell r="AA134">
            <v>-9.5216313816723228E-2</v>
          </cell>
          <cell r="AB134">
            <v>-9.769385831413159E-2</v>
          </cell>
          <cell r="AC134">
            <v>-9.7636498818737955E-2</v>
          </cell>
          <cell r="AD134">
            <v>-9.3791858874977846E-2</v>
          </cell>
          <cell r="AE134">
            <v>-9.3666294397170224E-2</v>
          </cell>
          <cell r="AF134">
            <v>-9.3600606736606043E-2</v>
          </cell>
          <cell r="AG134">
            <v>-9.3518848911572403E-2</v>
          </cell>
          <cell r="AH134">
            <v>-9.4654244229163936E-2</v>
          </cell>
          <cell r="AI134">
            <v>-9.4422044831214566E-2</v>
          </cell>
          <cell r="AJ134">
            <v>-9.3950427934549774E-2</v>
          </cell>
          <cell r="AK134">
            <v>-9.3848523813367127E-2</v>
          </cell>
          <cell r="AL134">
            <v>-9.3674240720921551E-2</v>
          </cell>
          <cell r="AM134">
            <v>-9.3656711162173611E-2</v>
          </cell>
          <cell r="AN134">
            <v>-9.3579717377071228E-2</v>
          </cell>
          <cell r="AO134">
            <v>-9.3508425334985296E-2</v>
          </cell>
          <cell r="AP134">
            <v>-9.2969726000580538E-2</v>
          </cell>
          <cell r="AQ134">
            <v>-9.2828838653324405E-2</v>
          </cell>
          <cell r="AR134">
            <v>-9.2787497312397049E-2</v>
          </cell>
          <cell r="AS134">
            <v>-9.280403786795631E-2</v>
          </cell>
          <cell r="AT134">
            <v>-9.2764279550356141E-2</v>
          </cell>
          <cell r="AU134">
            <v>-9.2822949780579381E-2</v>
          </cell>
          <cell r="AV134">
            <v>-9.2772566035354359E-2</v>
          </cell>
          <cell r="AW134">
            <v>-9.2807204781002309E-2</v>
          </cell>
          <cell r="AX134">
            <v>-9.2832831109327094E-2</v>
          </cell>
          <cell r="AY134">
            <v>-9.2832831109327094E-2</v>
          </cell>
          <cell r="AZ134">
            <v>-9.2833612753564457E-2</v>
          </cell>
          <cell r="BA134">
            <v>-9.2783217435220194E-2</v>
          </cell>
          <cell r="BB134">
            <v>-9.1037853050622577E-2</v>
          </cell>
          <cell r="BC134">
            <v>-9.1035728119589973E-2</v>
          </cell>
          <cell r="BD134">
            <v>-9.0986576199835564E-2</v>
          </cell>
          <cell r="BE134">
            <v>-9.0983746171161783E-2</v>
          </cell>
          <cell r="BF134">
            <v>-9.0980916318531835E-2</v>
          </cell>
          <cell r="BG134">
            <v>-9.0931823552866289E-2</v>
          </cell>
          <cell r="BH134">
            <v>-9.0931116880460988E-2</v>
          </cell>
          <cell r="BI134">
            <v>-9.0929703568601125E-2</v>
          </cell>
          <cell r="BJ134">
            <v>-9.093501417836089E-2</v>
          </cell>
          <cell r="BK134">
            <v>-9.0885264963990936E-2</v>
          </cell>
          <cell r="BL134">
            <v>-9.0890570384130703E-2</v>
          </cell>
          <cell r="BM134">
            <v>-9.0889864352771604E-2</v>
          </cell>
        </row>
        <row r="135">
          <cell r="C135" t="str">
            <v>Adjusted Production Taxes</v>
          </cell>
          <cell r="F135">
            <v>-49.469493020112843</v>
          </cell>
          <cell r="G135">
            <v>-42.361520644150552</v>
          </cell>
          <cell r="H135">
            <v>-37.966250309486426</v>
          </cell>
          <cell r="I135">
            <v>-109.03819050302175</v>
          </cell>
          <cell r="J135">
            <v>-114.13979855072803</v>
          </cell>
          <cell r="K135">
            <v>-112.3324401079625</v>
          </cell>
          <cell r="L135">
            <v>-112.8930496295758</v>
          </cell>
          <cell r="M135">
            <v>-114.46786526885489</v>
          </cell>
          <cell r="N135">
            <v>-166.132680221795</v>
          </cell>
          <cell r="O135">
            <v>-196.08437036013029</v>
          </cell>
          <cell r="P135">
            <v>-216.54447325662181</v>
          </cell>
          <cell r="Q135">
            <v>-295.33968599193628</v>
          </cell>
          <cell r="R135">
            <v>-338.26595823023212</v>
          </cell>
          <cell r="S135">
            <v>-311.7751442444773</v>
          </cell>
          <cell r="T135">
            <v>-291.94505465731584</v>
          </cell>
          <cell r="U135">
            <v>-329.56755095278277</v>
          </cell>
          <cell r="V135">
            <v>-310.75920977834045</v>
          </cell>
          <cell r="W135">
            <v>-307.4565924036981</v>
          </cell>
          <cell r="X135">
            <v>-293.37406429569552</v>
          </cell>
          <cell r="Y135">
            <v>-310.2714266044012</v>
          </cell>
          <cell r="Z135">
            <v>-301.1017031113887</v>
          </cell>
          <cell r="AA135">
            <v>-297.6460639624604</v>
          </cell>
          <cell r="AB135">
            <v>-285.27126231073703</v>
          </cell>
          <cell r="AC135">
            <v>-280.78256559682882</v>
          </cell>
          <cell r="AD135">
            <v>-270.44398214102966</v>
          </cell>
          <cell r="AE135">
            <v>-269.50714599861499</v>
          </cell>
          <cell r="AF135">
            <v>-267.7630443404588</v>
          </cell>
          <cell r="AG135">
            <v>-264.28189676814782</v>
          </cell>
          <cell r="AH135">
            <v>-263.87615851637418</v>
          </cell>
          <cell r="AI135">
            <v>-264.00765943515557</v>
          </cell>
          <cell r="AJ135">
            <v>-264.30302277888234</v>
          </cell>
          <cell r="AK135">
            <v>-264.17273636866179</v>
          </cell>
          <cell r="AL135">
            <v>-263.84330965295237</v>
          </cell>
          <cell r="AM135">
            <v>-264.21008665375069</v>
          </cell>
          <cell r="AN135">
            <v>-265.71712990039498</v>
          </cell>
          <cell r="AO135">
            <v>-269.05407155466361</v>
          </cell>
          <cell r="AP135">
            <v>-203.92217003589778</v>
          </cell>
          <cell r="AQ135">
            <v>-203.74737455534199</v>
          </cell>
          <cell r="AR135">
            <v>-203.00545668786691</v>
          </cell>
          <cell r="AS135">
            <v>-200.92685257520532</v>
          </cell>
          <cell r="AT135">
            <v>-201.30299866854853</v>
          </cell>
          <cell r="AU135">
            <v>-201.82617484667105</v>
          </cell>
          <cell r="AV135">
            <v>-202.50626053232966</v>
          </cell>
          <cell r="AW135">
            <v>-202.98795422963752</v>
          </cell>
          <cell r="AX135">
            <v>-203.29213074573286</v>
          </cell>
          <cell r="AY135">
            <v>-203.96349398260173</v>
          </cell>
          <cell r="AZ135">
            <v>-205.28461854683243</v>
          </cell>
          <cell r="BA135">
            <v>-207.75159125474488</v>
          </cell>
          <cell r="BB135">
            <v>-155.54037330320887</v>
          </cell>
          <cell r="BC135">
            <v>-155.36407829877663</v>
          </cell>
          <cell r="BD135">
            <v>-154.75636547126973</v>
          </cell>
          <cell r="BE135">
            <v>-153.19594506974963</v>
          </cell>
          <cell r="BF135">
            <v>-153.41411660364881</v>
          </cell>
          <cell r="BG135">
            <v>-153.73517645886076</v>
          </cell>
          <cell r="BH135">
            <v>-154.1277794542373</v>
          </cell>
          <cell r="BI135">
            <v>-154.38983781451441</v>
          </cell>
          <cell r="BJ135">
            <v>-154.51108139080404</v>
          </cell>
          <cell r="BK135">
            <v>-154.92864974533339</v>
          </cell>
          <cell r="BL135">
            <v>-155.83696327323131</v>
          </cell>
          <cell r="BM135">
            <v>-157.58506255404689</v>
          </cell>
        </row>
        <row r="137">
          <cell r="C137" t="str">
            <v>EBITDA</v>
          </cell>
          <cell r="F137">
            <v>644.90519224304501</v>
          </cell>
          <cell r="G137">
            <v>554.49464777690218</v>
          </cell>
          <cell r="H137">
            <v>497.30582241778632</v>
          </cell>
          <cell r="I137">
            <v>607.55592941118869</v>
          </cell>
          <cell r="J137">
            <v>624.13505586593863</v>
          </cell>
          <cell r="K137">
            <v>610.77952053870433</v>
          </cell>
          <cell r="L137">
            <v>644.78484942042428</v>
          </cell>
          <cell r="M137">
            <v>655.20859243114512</v>
          </cell>
          <cell r="N137">
            <v>1040.2769047982051</v>
          </cell>
          <cell r="O137">
            <v>1649.9339587498698</v>
          </cell>
          <cell r="P137">
            <v>1682.999304823378</v>
          </cell>
          <cell r="Q137">
            <v>2584.8839546780632</v>
          </cell>
          <cell r="R137">
            <v>3006.555850419767</v>
          </cell>
          <cell r="S137">
            <v>2650.7521310655225</v>
          </cell>
          <cell r="T137">
            <v>2412.7288447626847</v>
          </cell>
          <cell r="U137">
            <v>3084.701518367217</v>
          </cell>
          <cell r="V137">
            <v>2755.092284321659</v>
          </cell>
          <cell r="W137">
            <v>2606.0475433463025</v>
          </cell>
          <cell r="X137">
            <v>2440.9459430643046</v>
          </cell>
          <cell r="Y137">
            <v>3107.8115626155991</v>
          </cell>
          <cell r="Z137">
            <v>2877.1767347686118</v>
          </cell>
          <cell r="AA137">
            <v>2724.4217889175388</v>
          </cell>
          <cell r="AB137">
            <v>2530.9037645892631</v>
          </cell>
          <cell r="AC137">
            <v>2489.6111317031709</v>
          </cell>
          <cell r="AD137">
            <v>2496.2695705473029</v>
          </cell>
          <cell r="AE137">
            <v>2491.0699681997166</v>
          </cell>
          <cell r="AF137">
            <v>2476.1998851512071</v>
          </cell>
          <cell r="AG137">
            <v>2444.9579455101843</v>
          </cell>
          <cell r="AH137">
            <v>2407.1790606436248</v>
          </cell>
          <cell r="AI137">
            <v>2415.2958886731767</v>
          </cell>
          <cell r="AJ137">
            <v>2432.1800349261166</v>
          </cell>
          <cell r="AK137">
            <v>2433.9767522846705</v>
          </cell>
          <cell r="AL137">
            <v>2436.026609547047</v>
          </cell>
          <cell r="AM137">
            <v>2440.1031963345818</v>
          </cell>
          <cell r="AN137">
            <v>2457.0215818646038</v>
          </cell>
          <cell r="AO137">
            <v>2491.5354916986685</v>
          </cell>
          <cell r="AP137">
            <v>1863.3434588507669</v>
          </cell>
          <cell r="AQ137">
            <v>1864.9642534946561</v>
          </cell>
          <cell r="AR137">
            <v>1858.6882114604639</v>
          </cell>
          <cell r="AS137">
            <v>1837.979095613126</v>
          </cell>
          <cell r="AT137">
            <v>1842.5857453872825</v>
          </cell>
          <cell r="AU137">
            <v>1846.3272357141605</v>
          </cell>
          <cell r="AV137">
            <v>1854.1586719910015</v>
          </cell>
          <cell r="AW137">
            <v>1858.052537112027</v>
          </cell>
          <cell r="AX137">
            <v>1860.4211930184317</v>
          </cell>
          <cell r="AY137">
            <v>1866.9817888723962</v>
          </cell>
          <cell r="AZ137">
            <v>1879.8732665164989</v>
          </cell>
          <cell r="BA137">
            <v>1905.1959398535867</v>
          </cell>
          <cell r="BB137">
            <v>1430.876025809288</v>
          </cell>
          <cell r="BC137">
            <v>1429.1556532970537</v>
          </cell>
          <cell r="BD137">
            <v>1424.0061563162274</v>
          </cell>
          <cell r="BE137">
            <v>1408.4689416427475</v>
          </cell>
          <cell r="BF137">
            <v>1410.7011341130149</v>
          </cell>
          <cell r="BG137">
            <v>1414.8212169911367</v>
          </cell>
          <cell r="BH137">
            <v>1418.7593398749266</v>
          </cell>
          <cell r="BI137">
            <v>1421.4056151646496</v>
          </cell>
          <cell r="BJ137">
            <v>1422.5185130883597</v>
          </cell>
          <cell r="BK137">
            <v>1427.6254827796638</v>
          </cell>
          <cell r="BL137">
            <v>1436.6111502934327</v>
          </cell>
          <cell r="BM137">
            <v>1454.1095294126171</v>
          </cell>
        </row>
        <row r="139">
          <cell r="C139" t="str">
            <v>Capex</v>
          </cell>
          <cell r="F139">
            <v>-6734.2</v>
          </cell>
          <cell r="G139">
            <v>-3322</v>
          </cell>
          <cell r="H139">
            <v>-5546.2</v>
          </cell>
          <cell r="I139">
            <v>-1194.5</v>
          </cell>
          <cell r="J139">
            <v>-269.5</v>
          </cell>
          <cell r="K139">
            <v>-1134.2449099999999</v>
          </cell>
          <cell r="L139">
            <v>-6963.1019999999999</v>
          </cell>
          <cell r="M139">
            <v>-3421.7749100000001</v>
          </cell>
          <cell r="N139">
            <v>-4048.6612500000001</v>
          </cell>
          <cell r="O139">
            <v>-8033.2403800000002</v>
          </cell>
          <cell r="P139">
            <v>-2125.49784</v>
          </cell>
          <cell r="Q139">
            <v>-6102.28359</v>
          </cell>
          <cell r="R139">
            <v>-4388.5531600000004</v>
          </cell>
          <cell r="S139">
            <v>-333.55659000000003</v>
          </cell>
          <cell r="T139">
            <v>-3195.7218800000001</v>
          </cell>
          <cell r="U139">
            <v>-1806.9790399999999</v>
          </cell>
          <cell r="V139">
            <v>-6108.2219999999998</v>
          </cell>
          <cell r="W139">
            <v>-678.98149000000001</v>
          </cell>
          <cell r="X139">
            <v>-19.76426</v>
          </cell>
          <cell r="Y139">
            <v>-2161.7984999999999</v>
          </cell>
          <cell r="Z139">
            <v>0</v>
          </cell>
          <cell r="AA139">
            <v>0</v>
          </cell>
          <cell r="AB139">
            <v>0</v>
          </cell>
          <cell r="AC139">
            <v>0</v>
          </cell>
          <cell r="AD139">
            <v>-867.49639583333305</v>
          </cell>
          <cell r="AE139">
            <v>-867.49639583333305</v>
          </cell>
          <cell r="AF139">
            <v>-867.49639583333305</v>
          </cell>
          <cell r="AG139">
            <v>-867.49639583333305</v>
          </cell>
          <cell r="AH139">
            <v>-867.49639583333305</v>
          </cell>
          <cell r="AI139">
            <v>-867.49639583333305</v>
          </cell>
          <cell r="AJ139">
            <v>-867.49639583333305</v>
          </cell>
          <cell r="AK139">
            <v>-867.49639583333305</v>
          </cell>
          <cell r="AL139">
            <v>-867.49639583333305</v>
          </cell>
          <cell r="AM139">
            <v>-867.49639583333305</v>
          </cell>
          <cell r="AN139">
            <v>-867.49639583333305</v>
          </cell>
          <cell r="AO139">
            <v>-867.49639583333305</v>
          </cell>
          <cell r="AP139">
            <v>-0.61903833333333302</v>
          </cell>
          <cell r="AQ139">
            <v>-0.61903833333333302</v>
          </cell>
          <cell r="AR139">
            <v>-0.61903833333333302</v>
          </cell>
          <cell r="AS139">
            <v>-0.61903833333333302</v>
          </cell>
          <cell r="AT139">
            <v>-0.61903833333333302</v>
          </cell>
          <cell r="AU139">
            <v>-0.61903833333333302</v>
          </cell>
          <cell r="AV139">
            <v>-0.61903833333333302</v>
          </cell>
          <cell r="AW139">
            <v>-0.61903833333333302</v>
          </cell>
          <cell r="AX139">
            <v>-0.61903833333333302</v>
          </cell>
          <cell r="AY139">
            <v>-0.61903833333333302</v>
          </cell>
          <cell r="AZ139">
            <v>-0.61903833333333302</v>
          </cell>
          <cell r="BA139">
            <v>-0.61903833333333302</v>
          </cell>
          <cell r="BB139">
            <v>0</v>
          </cell>
          <cell r="BC139">
            <v>0</v>
          </cell>
          <cell r="BD139">
            <v>0</v>
          </cell>
          <cell r="BE139">
            <v>0</v>
          </cell>
          <cell r="BF139">
            <v>0</v>
          </cell>
          <cell r="BG139">
            <v>0</v>
          </cell>
          <cell r="BH139">
            <v>0</v>
          </cell>
          <cell r="BI139">
            <v>0</v>
          </cell>
          <cell r="BJ139">
            <v>0</v>
          </cell>
          <cell r="BK139">
            <v>0</v>
          </cell>
          <cell r="BL139">
            <v>0</v>
          </cell>
          <cell r="BM139">
            <v>0</v>
          </cell>
        </row>
        <row r="140">
          <cell r="C140" t="str">
            <v>Free Cash Flow</v>
          </cell>
          <cell r="F140">
            <v>-6089.2948077569545</v>
          </cell>
          <cell r="G140">
            <v>-2767.5053522230978</v>
          </cell>
          <cell r="H140">
            <v>-5048.8941775822132</v>
          </cell>
          <cell r="I140">
            <v>-586.94407058881131</v>
          </cell>
          <cell r="J140">
            <v>354.63505586593863</v>
          </cell>
          <cell r="K140">
            <v>-523.46538946129556</v>
          </cell>
          <cell r="L140">
            <v>-6318.3171505795754</v>
          </cell>
          <cell r="M140">
            <v>-2766.5663175688551</v>
          </cell>
          <cell r="N140">
            <v>-3008.384345201795</v>
          </cell>
          <cell r="O140">
            <v>-6383.3064212501304</v>
          </cell>
          <cell r="P140">
            <v>-442.498535176622</v>
          </cell>
          <cell r="Q140">
            <v>-3517.3996353219368</v>
          </cell>
          <cell r="R140">
            <v>-1381.9973095802334</v>
          </cell>
          <cell r="S140">
            <v>2317.1955410655223</v>
          </cell>
          <cell r="T140">
            <v>-782.99303523731533</v>
          </cell>
          <cell r="U140">
            <v>1277.722478367217</v>
          </cell>
          <cell r="V140">
            <v>-3353.1297156783407</v>
          </cell>
          <cell r="W140">
            <v>1927.0660533463024</v>
          </cell>
          <cell r="X140">
            <v>2421.1816830643047</v>
          </cell>
          <cell r="Y140">
            <v>946.01306261559921</v>
          </cell>
          <cell r="Z140">
            <v>2877.1767347686118</v>
          </cell>
          <cell r="AA140">
            <v>2724.4217889175388</v>
          </cell>
          <cell r="AB140">
            <v>2530.9037645892631</v>
          </cell>
          <cell r="AC140">
            <v>2489.6111317031709</v>
          </cell>
          <cell r="AD140">
            <v>1628.7731747139699</v>
          </cell>
          <cell r="AE140">
            <v>1623.5735723663836</v>
          </cell>
          <cell r="AF140">
            <v>1608.7034893178741</v>
          </cell>
          <cell r="AG140">
            <v>1577.4615496768513</v>
          </cell>
          <cell r="AH140">
            <v>1539.6826648102917</v>
          </cell>
          <cell r="AI140">
            <v>1547.7994928398437</v>
          </cell>
          <cell r="AJ140">
            <v>1564.6836390927836</v>
          </cell>
          <cell r="AK140">
            <v>1566.4803564513375</v>
          </cell>
          <cell r="AL140">
            <v>1568.5302137137139</v>
          </cell>
          <cell r="AM140">
            <v>1572.6068005012487</v>
          </cell>
          <cell r="AN140">
            <v>1589.5251860312708</v>
          </cell>
          <cell r="AO140">
            <v>1624.0390958653354</v>
          </cell>
          <cell r="AP140">
            <v>1862.7244205174336</v>
          </cell>
          <cell r="AQ140">
            <v>1864.3452151613228</v>
          </cell>
          <cell r="AR140">
            <v>1858.0691731271306</v>
          </cell>
          <cell r="AS140">
            <v>1837.3600572797927</v>
          </cell>
          <cell r="AT140">
            <v>1841.9667070539492</v>
          </cell>
          <cell r="AU140">
            <v>1845.7081973808272</v>
          </cell>
          <cell r="AV140">
            <v>1853.5396336576682</v>
          </cell>
          <cell r="AW140">
            <v>1857.4334987786938</v>
          </cell>
          <cell r="AX140">
            <v>1859.8021546850985</v>
          </cell>
          <cell r="AY140">
            <v>1866.362750539063</v>
          </cell>
          <cell r="AZ140">
            <v>1879.2542281831657</v>
          </cell>
          <cell r="BA140">
            <v>1904.5769015202534</v>
          </cell>
          <cell r="BB140">
            <v>1430.876025809288</v>
          </cell>
          <cell r="BC140">
            <v>1429.1556532970537</v>
          </cell>
          <cell r="BD140">
            <v>1424.0061563162274</v>
          </cell>
          <cell r="BE140">
            <v>1408.4689416427475</v>
          </cell>
          <cell r="BF140">
            <v>1410.7011341130149</v>
          </cell>
          <cell r="BG140">
            <v>1414.8212169911367</v>
          </cell>
          <cell r="BH140">
            <v>1418.7593398749266</v>
          </cell>
          <cell r="BI140">
            <v>1421.4056151646496</v>
          </cell>
          <cell r="BJ140">
            <v>1422.5185130883597</v>
          </cell>
          <cell r="BK140">
            <v>1427.6254827796638</v>
          </cell>
          <cell r="BL140">
            <v>1436.6111502934327</v>
          </cell>
          <cell r="BM140">
            <v>1454.1095294126171</v>
          </cell>
        </row>
        <row r="155">
          <cell r="P155" t="str">
            <v>Proved</v>
          </cell>
          <cell r="Q155">
            <v>274.99293333333333</v>
          </cell>
        </row>
        <row r="156">
          <cell r="Q156">
            <v>112.26659361460672</v>
          </cell>
        </row>
        <row r="157">
          <cell r="Q157">
            <v>387.25952694794006</v>
          </cell>
        </row>
        <row r="158">
          <cell r="Q158">
            <v>4647.1143233752809</v>
          </cell>
        </row>
        <row r="159">
          <cell r="Q159">
            <v>12.731820064041866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2">
          <cell r="C2" t="str">
            <v>Liquidity Schedule</v>
          </cell>
        </row>
        <row r="4">
          <cell r="C4" t="str">
            <v>$750 MM HY, No Equity</v>
          </cell>
        </row>
        <row r="5">
          <cell r="C5" t="str">
            <v>Strip (5/29/12)</v>
          </cell>
        </row>
        <row r="7">
          <cell r="I7" t="str">
            <v>2012E</v>
          </cell>
          <cell r="Y7" t="str">
            <v>2013E</v>
          </cell>
          <cell r="AO7" t="str">
            <v>2014E</v>
          </cell>
        </row>
        <row r="8">
          <cell r="F8">
            <v>40939</v>
          </cell>
          <cell r="G8">
            <v>40968</v>
          </cell>
          <cell r="H8">
            <v>40999</v>
          </cell>
          <cell r="I8" t="str">
            <v>1Q'12</v>
          </cell>
          <cell r="J8">
            <v>41029</v>
          </cell>
          <cell r="K8">
            <v>41060</v>
          </cell>
          <cell r="L8">
            <v>41090</v>
          </cell>
          <cell r="M8" t="str">
            <v>2Q'12</v>
          </cell>
          <cell r="N8">
            <v>41121</v>
          </cell>
          <cell r="O8">
            <v>41152</v>
          </cell>
          <cell r="P8">
            <v>41182</v>
          </cell>
          <cell r="Q8" t="str">
            <v>3Q'12</v>
          </cell>
          <cell r="R8">
            <v>41213</v>
          </cell>
          <cell r="S8">
            <v>41243</v>
          </cell>
          <cell r="T8">
            <v>41274</v>
          </cell>
          <cell r="U8" t="str">
            <v>4Q'12</v>
          </cell>
          <cell r="V8">
            <v>41305</v>
          </cell>
          <cell r="W8">
            <v>41333</v>
          </cell>
          <cell r="X8">
            <v>41364</v>
          </cell>
          <cell r="Y8" t="str">
            <v>1Q'13</v>
          </cell>
          <cell r="Z8">
            <v>41394</v>
          </cell>
          <cell r="AA8">
            <v>41425</v>
          </cell>
          <cell r="AB8">
            <v>41455</v>
          </cell>
          <cell r="AC8" t="str">
            <v>2Q'13</v>
          </cell>
          <cell r="AD8">
            <v>41486</v>
          </cell>
          <cell r="AE8">
            <v>41517</v>
          </cell>
          <cell r="AF8">
            <v>41547</v>
          </cell>
          <cell r="AG8" t="str">
            <v>3Q'13</v>
          </cell>
          <cell r="AH8">
            <v>41578</v>
          </cell>
          <cell r="AI8">
            <v>41608</v>
          </cell>
          <cell r="AJ8">
            <v>41639</v>
          </cell>
          <cell r="AK8" t="str">
            <v>4Q'13</v>
          </cell>
          <cell r="AL8">
            <v>41670</v>
          </cell>
          <cell r="AM8">
            <v>41698</v>
          </cell>
          <cell r="AN8">
            <v>41729</v>
          </cell>
          <cell r="AO8" t="str">
            <v>1Q'14</v>
          </cell>
          <cell r="AP8">
            <v>41759</v>
          </cell>
          <cell r="AQ8">
            <v>41790</v>
          </cell>
          <cell r="AR8">
            <v>41820</v>
          </cell>
          <cell r="AS8" t="str">
            <v>2Q'14</v>
          </cell>
          <cell r="AT8">
            <v>41851</v>
          </cell>
          <cell r="AU8">
            <v>41882</v>
          </cell>
          <cell r="AV8">
            <v>41912</v>
          </cell>
          <cell r="AW8" t="str">
            <v>3Q'14</v>
          </cell>
          <cell r="AX8">
            <v>41943</v>
          </cell>
          <cell r="AY8">
            <v>41973</v>
          </cell>
          <cell r="AZ8">
            <v>42004</v>
          </cell>
          <cell r="BA8" t="str">
            <v>4Q'14</v>
          </cell>
        </row>
        <row r="9">
          <cell r="C9" t="str">
            <v>($ in millions)</v>
          </cell>
        </row>
        <row r="11">
          <cell r="C11" t="str">
            <v>Asset EBITDA (Pre-G&amp;A)</v>
          </cell>
        </row>
        <row r="12">
          <cell r="C12" t="str">
            <v>Proved EBITDA</v>
          </cell>
          <cell r="F12">
            <v>5.6210000000000004</v>
          </cell>
          <cell r="G12">
            <v>5.2290000000000001</v>
          </cell>
          <cell r="H12">
            <v>5.7460000000000004</v>
          </cell>
          <cell r="I12">
            <v>16.596000000000004</v>
          </cell>
          <cell r="J12">
            <v>4.0149693072797605</v>
          </cell>
          <cell r="K12">
            <v>5.2795266009024742</v>
          </cell>
          <cell r="L12">
            <v>3.1692010200626886</v>
          </cell>
          <cell r="M12">
            <v>12.463696928244923</v>
          </cell>
          <cell r="N12">
            <v>9.7471806079829353</v>
          </cell>
          <cell r="O12">
            <v>19.959544687875482</v>
          </cell>
          <cell r="P12">
            <v>19.2499761440661</v>
          </cell>
          <cell r="Q12">
            <v>48.956701439924515</v>
          </cell>
          <cell r="R12">
            <v>19.460463627322135</v>
          </cell>
          <cell r="S12">
            <v>20.049702819934858</v>
          </cell>
          <cell r="T12">
            <v>20.565688385747801</v>
          </cell>
          <cell r="U12">
            <v>60.075854833004797</v>
          </cell>
          <cell r="V12">
            <v>20.650679513075339</v>
          </cell>
          <cell r="W12">
            <v>19.223416585392044</v>
          </cell>
          <cell r="X12">
            <v>19.377740305829963</v>
          </cell>
          <cell r="Y12">
            <v>59.25183640429735</v>
          </cell>
          <cell r="Z12">
            <v>19.278464988447965</v>
          </cell>
          <cell r="AA12">
            <v>20.012551516430168</v>
          </cell>
          <cell r="AB12">
            <v>19.112917682626559</v>
          </cell>
          <cell r="AC12">
            <v>58.403934187504689</v>
          </cell>
          <cell r="AD12">
            <v>18.722849419044845</v>
          </cell>
          <cell r="AE12">
            <v>19.584168982097054</v>
          </cell>
          <cell r="AF12">
            <v>18.552581806275544</v>
          </cell>
          <cell r="AG12">
            <v>56.859600207417444</v>
          </cell>
          <cell r="AH12">
            <v>18.221921827495766</v>
          </cell>
          <cell r="AI12">
            <v>18.121706745696283</v>
          </cell>
          <cell r="AJ12">
            <v>17.906790772205763</v>
          </cell>
          <cell r="AK12">
            <v>54.250419345397816</v>
          </cell>
          <cell r="AL12">
            <v>17.580791733631429</v>
          </cell>
          <cell r="AM12">
            <v>16.876265780409952</v>
          </cell>
          <cell r="AN12">
            <v>17.394203121940286</v>
          </cell>
          <cell r="AO12">
            <v>51.851260635981667</v>
          </cell>
          <cell r="AP12">
            <v>16.796067396779602</v>
          </cell>
          <cell r="AQ12">
            <v>17.215896258874405</v>
          </cell>
          <cell r="AR12">
            <v>16.721935823809712</v>
          </cell>
          <cell r="AS12">
            <v>50.733899479463716</v>
          </cell>
          <cell r="AT12">
            <v>16.800483043742251</v>
          </cell>
          <cell r="AU12">
            <v>17.074692058832809</v>
          </cell>
          <cell r="AV12">
            <v>16.61171939914486</v>
          </cell>
          <cell r="AW12">
            <v>50.486894501719917</v>
          </cell>
          <cell r="AX12">
            <v>16.811190205630599</v>
          </cell>
          <cell r="AY12">
            <v>16.690787130521421</v>
          </cell>
          <cell r="AZ12">
            <v>16.903452331803873</v>
          </cell>
          <cell r="BA12">
            <v>50.4054296679559</v>
          </cell>
        </row>
        <row r="13">
          <cell r="C13" t="str">
            <v>Unproved EBITDA</v>
          </cell>
          <cell r="F13">
            <v>0</v>
          </cell>
          <cell r="G13">
            <v>0</v>
          </cell>
          <cell r="H13">
            <v>0</v>
          </cell>
          <cell r="I13">
            <v>0</v>
          </cell>
          <cell r="J13">
            <v>0</v>
          </cell>
          <cell r="K13">
            <v>0</v>
          </cell>
          <cell r="L13">
            <v>0</v>
          </cell>
          <cell r="M13">
            <v>0</v>
          </cell>
          <cell r="N13">
            <v>1.2731454204528436</v>
          </cell>
          <cell r="O13">
            <v>7.4951648621408138</v>
          </cell>
          <cell r="P13">
            <v>12.371885172006964</v>
          </cell>
          <cell r="Q13">
            <v>21.140195454600622</v>
          </cell>
          <cell r="R13">
            <v>16.150487143094264</v>
          </cell>
          <cell r="S13">
            <v>20.289817841870317</v>
          </cell>
          <cell r="T13">
            <v>24.703114033207022</v>
          </cell>
          <cell r="U13">
            <v>61.143419018171606</v>
          </cell>
          <cell r="V13">
            <v>29.400330434935558</v>
          </cell>
          <cell r="W13">
            <v>36.082404701115316</v>
          </cell>
          <cell r="X13">
            <v>42.39125245487012</v>
          </cell>
          <cell r="Y13">
            <v>107.87398759092099</v>
          </cell>
          <cell r="Z13">
            <v>49.754464951565694</v>
          </cell>
          <cell r="AA13">
            <v>57.189747350847192</v>
          </cell>
          <cell r="AB13">
            <v>63.439818450943143</v>
          </cell>
          <cell r="AC13">
            <v>170.38403075335603</v>
          </cell>
          <cell r="AD13">
            <v>69.469007695067063</v>
          </cell>
          <cell r="AE13">
            <v>76.05461531173485</v>
          </cell>
          <cell r="AF13">
            <v>81.495012488258041</v>
          </cell>
          <cell r="AG13">
            <v>227.01863549505998</v>
          </cell>
          <cell r="AH13">
            <v>87.144863976693955</v>
          </cell>
          <cell r="AI13">
            <v>92.359684190481389</v>
          </cell>
          <cell r="AJ13">
            <v>99.202961105335064</v>
          </cell>
          <cell r="AK13">
            <v>278.70750927251044</v>
          </cell>
          <cell r="AL13">
            <v>106.30519951583025</v>
          </cell>
          <cell r="AM13">
            <v>112.20597428865783</v>
          </cell>
          <cell r="AN13">
            <v>117.64012530340101</v>
          </cell>
          <cell r="AO13">
            <v>336.15129910788909</v>
          </cell>
          <cell r="AP13">
            <v>125.11275194052192</v>
          </cell>
          <cell r="AQ13">
            <v>133.84879603336287</v>
          </cell>
          <cell r="AR13">
            <v>141.41738208289522</v>
          </cell>
          <cell r="AS13">
            <v>400.37893005677995</v>
          </cell>
          <cell r="AT13">
            <v>148.69046934002375</v>
          </cell>
          <cell r="AU13">
            <v>155.1680772406549</v>
          </cell>
          <cell r="AV13">
            <v>161.39831202359429</v>
          </cell>
          <cell r="AW13">
            <v>465.25685860427291</v>
          </cell>
          <cell r="AX13">
            <v>167.98721218965852</v>
          </cell>
          <cell r="AY13">
            <v>175.61916521202565</v>
          </cell>
          <cell r="AZ13">
            <v>183.5326823882879</v>
          </cell>
          <cell r="BA13">
            <v>527.13905978997207</v>
          </cell>
        </row>
        <row r="14">
          <cell r="C14" t="str">
            <v>Total Asset EBITDA (Pre-G&amp;A)</v>
          </cell>
          <cell r="F14">
            <v>5.6210000000000004</v>
          </cell>
          <cell r="G14">
            <v>5.2290000000000001</v>
          </cell>
          <cell r="H14">
            <v>5.7460000000000004</v>
          </cell>
          <cell r="I14">
            <v>16.596000000000004</v>
          </cell>
          <cell r="J14">
            <v>4.0149693072797605</v>
          </cell>
          <cell r="K14">
            <v>5.2795266009024742</v>
          </cell>
          <cell r="L14">
            <v>3.1692010200626886</v>
          </cell>
          <cell r="M14">
            <v>12.463696928244923</v>
          </cell>
          <cell r="N14">
            <v>11.020326028435779</v>
          </cell>
          <cell r="O14">
            <v>27.454709550016297</v>
          </cell>
          <cell r="P14">
            <v>31.621861316073065</v>
          </cell>
          <cell r="Q14">
            <v>70.096896894525145</v>
          </cell>
          <cell r="R14">
            <v>35.610950770416395</v>
          </cell>
          <cell r="S14">
            <v>40.339520661805174</v>
          </cell>
          <cell r="T14">
            <v>45.26880241895482</v>
          </cell>
          <cell r="U14">
            <v>121.21927385117641</v>
          </cell>
          <cell r="V14">
            <v>50.051009948010901</v>
          </cell>
          <cell r="W14">
            <v>55.30582128650736</v>
          </cell>
          <cell r="X14">
            <v>61.768992760700087</v>
          </cell>
          <cell r="Y14">
            <v>167.12582399521835</v>
          </cell>
          <cell r="Z14">
            <v>69.032929940013659</v>
          </cell>
          <cell r="AA14">
            <v>77.202298867277364</v>
          </cell>
          <cell r="AB14">
            <v>82.552736133569709</v>
          </cell>
          <cell r="AC14">
            <v>228.78796494086072</v>
          </cell>
          <cell r="AD14">
            <v>88.191857114111912</v>
          </cell>
          <cell r="AE14">
            <v>95.638784293831904</v>
          </cell>
          <cell r="AF14">
            <v>100.04759429453358</v>
          </cell>
          <cell r="AG14">
            <v>283.87823570247741</v>
          </cell>
          <cell r="AH14">
            <v>105.36678580418972</v>
          </cell>
          <cell r="AI14">
            <v>110.48139093617768</v>
          </cell>
          <cell r="AJ14">
            <v>117.10975187754083</v>
          </cell>
          <cell r="AK14">
            <v>332.95792861790824</v>
          </cell>
          <cell r="AL14">
            <v>123.88599124946168</v>
          </cell>
          <cell r="AM14">
            <v>129.08224006906778</v>
          </cell>
          <cell r="AN14">
            <v>135.0343284253413</v>
          </cell>
          <cell r="AO14">
            <v>388.00255974387073</v>
          </cell>
          <cell r="AP14">
            <v>141.90881933730151</v>
          </cell>
          <cell r="AQ14">
            <v>151.06469229223728</v>
          </cell>
          <cell r="AR14">
            <v>158.13931790670492</v>
          </cell>
          <cell r="AS14">
            <v>451.11282953624368</v>
          </cell>
          <cell r="AT14">
            <v>165.490952383766</v>
          </cell>
          <cell r="AU14">
            <v>172.24276929948769</v>
          </cell>
          <cell r="AV14">
            <v>178.01003142273913</v>
          </cell>
          <cell r="AW14">
            <v>515.74375310599282</v>
          </cell>
          <cell r="AX14">
            <v>184.79840239528912</v>
          </cell>
          <cell r="AY14">
            <v>192.30995234254706</v>
          </cell>
          <cell r="AZ14">
            <v>200.43613472009176</v>
          </cell>
          <cell r="BA14">
            <v>577.54448945792797</v>
          </cell>
        </row>
        <row r="16">
          <cell r="C16" t="str">
            <v>Corporate Cash Income / (Expenses)</v>
          </cell>
        </row>
        <row r="17">
          <cell r="C17" t="str">
            <v>Realized Hedge Gains / (Losses)</v>
          </cell>
          <cell r="F17">
            <v>0.28899999999999998</v>
          </cell>
          <cell r="G17">
            <v>-4.3999999999999997E-2</v>
          </cell>
          <cell r="H17">
            <v>0.33</v>
          </cell>
          <cell r="I17">
            <v>0.57499999999999996</v>
          </cell>
          <cell r="J17">
            <v>0.4733107708665617</v>
          </cell>
          <cell r="K17">
            <v>0.87752138383838418</v>
          </cell>
          <cell r="L17">
            <v>0.87209806734006745</v>
          </cell>
          <cell r="M17">
            <v>2.2229302220450133</v>
          </cell>
          <cell r="N17">
            <v>1.2419764747474749</v>
          </cell>
          <cell r="O17">
            <v>0.33845903030302982</v>
          </cell>
          <cell r="P17">
            <v>0.29660032323232277</v>
          </cell>
          <cell r="Q17">
            <v>1.8770358282828274</v>
          </cell>
          <cell r="R17">
            <v>0.26003101212121205</v>
          </cell>
          <cell r="S17">
            <v>0.17513377777777767</v>
          </cell>
          <cell r="T17">
            <v>7.6072777777777156E-2</v>
          </cell>
          <cell r="U17">
            <v>0.51123756767676687</v>
          </cell>
          <cell r="V17">
            <v>0.46970581712328852</v>
          </cell>
          <cell r="W17">
            <v>0.44631373356164433</v>
          </cell>
          <cell r="X17">
            <v>0.45703589383561638</v>
          </cell>
          <cell r="Y17">
            <v>1.3730554445205492</v>
          </cell>
          <cell r="Z17">
            <v>0.45833841780821938</v>
          </cell>
          <cell r="AA17">
            <v>0.4695508171232885</v>
          </cell>
          <cell r="AB17">
            <v>0.47268424315068502</v>
          </cell>
          <cell r="AC17">
            <v>1.400573478082193</v>
          </cell>
          <cell r="AD17">
            <v>0.48939567808219203</v>
          </cell>
          <cell r="AE17">
            <v>0.50496183219178126</v>
          </cell>
          <cell r="AF17">
            <v>0.51379943150684926</v>
          </cell>
          <cell r="AG17">
            <v>1.5081569417808225</v>
          </cell>
          <cell r="AH17">
            <v>0.53083916917808305</v>
          </cell>
          <cell r="AI17">
            <v>0.53276029109589085</v>
          </cell>
          <cell r="AJ17">
            <v>-2.1756079541095885</v>
          </cell>
          <cell r="AK17">
            <v>-1.1120084938356145</v>
          </cell>
          <cell r="AL17">
            <v>9.6960780821917641E-2</v>
          </cell>
          <cell r="AM17">
            <v>9.2741753424657583E-2</v>
          </cell>
          <cell r="AN17">
            <v>0.10839595890410951</v>
          </cell>
          <cell r="AO17">
            <v>0.29809849315068476</v>
          </cell>
          <cell r="AP17">
            <v>0.11020191780821921</v>
          </cell>
          <cell r="AQ17">
            <v>0.11887820547945194</v>
          </cell>
          <cell r="AR17">
            <v>0.11988493150684937</v>
          </cell>
          <cell r="AS17">
            <v>0.3489650547945205</v>
          </cell>
          <cell r="AT17">
            <v>0.12912221917808223</v>
          </cell>
          <cell r="AU17">
            <v>0.13412510958904098</v>
          </cell>
          <cell r="AV17">
            <v>0.13371780821917803</v>
          </cell>
          <cell r="AW17">
            <v>0.3969651369863012</v>
          </cell>
          <cell r="AX17">
            <v>0.14103386301369866</v>
          </cell>
          <cell r="AY17">
            <v>0.13855931506849328</v>
          </cell>
          <cell r="AZ17">
            <v>0.14484558904109585</v>
          </cell>
          <cell r="BA17">
            <v>0.42443876712328782</v>
          </cell>
        </row>
        <row r="18">
          <cell r="C18" t="str">
            <v>Other Revenue</v>
          </cell>
          <cell r="F18">
            <v>0</v>
          </cell>
          <cell r="G18">
            <v>0</v>
          </cell>
          <cell r="H18">
            <v>0</v>
          </cell>
          <cell r="I18">
            <v>0</v>
          </cell>
          <cell r="J18">
            <v>3.8498542878200259E-2</v>
          </cell>
          <cell r="K18">
            <v>4.1609815620456007E-2</v>
          </cell>
          <cell r="L18">
            <v>3.6235410638817335E-2</v>
          </cell>
          <cell r="M18">
            <v>0.1163437691374736</v>
          </cell>
          <cell r="N18">
            <v>6.647140113399834E-2</v>
          </cell>
          <cell r="O18">
            <v>0.16539353729725642</v>
          </cell>
          <cell r="P18">
            <v>0.18774912036814662</v>
          </cell>
          <cell r="Q18">
            <v>0.41961405879940139</v>
          </cell>
          <cell r="R18">
            <v>0.20880067162591107</v>
          </cell>
          <cell r="S18">
            <v>0.23344529547136966</v>
          </cell>
          <cell r="T18">
            <v>0.25904084511071379</v>
          </cell>
          <cell r="U18">
            <v>0.70128681220799449</v>
          </cell>
          <cell r="V18">
            <v>0.28271540718875104</v>
          </cell>
          <cell r="W18">
            <v>0.31023400221457131</v>
          </cell>
          <cell r="X18">
            <v>0.34376063222931891</v>
          </cell>
          <cell r="Y18">
            <v>0.93671004163264127</v>
          </cell>
          <cell r="Z18">
            <v>0.38117240698350646</v>
          </cell>
          <cell r="AA18">
            <v>0.42373721503650003</v>
          </cell>
          <cell r="AB18">
            <v>0.45149905310402144</v>
          </cell>
          <cell r="AC18">
            <v>1.256408675124028</v>
          </cell>
          <cell r="AD18">
            <v>0.48082433437345273</v>
          </cell>
          <cell r="AE18">
            <v>0.51896558472735943</v>
          </cell>
          <cell r="AF18">
            <v>0.54200692583339749</v>
          </cell>
          <cell r="AG18">
            <v>1.5417968449342097</v>
          </cell>
          <cell r="AH18">
            <v>0.56967044163673153</v>
          </cell>
          <cell r="AI18">
            <v>0.59637837186757503</v>
          </cell>
          <cell r="AJ18">
            <v>0.63066728231343705</v>
          </cell>
          <cell r="AK18">
            <v>1.7967160958177435</v>
          </cell>
          <cell r="AL18">
            <v>0.6621317947191635</v>
          </cell>
          <cell r="AM18">
            <v>0.68948181670620046</v>
          </cell>
          <cell r="AN18">
            <v>0.72045823619458293</v>
          </cell>
          <cell r="AO18">
            <v>2.0720718476199469</v>
          </cell>
          <cell r="AP18">
            <v>0.75628409746426939</v>
          </cell>
          <cell r="AQ18">
            <v>0.80387718595211277</v>
          </cell>
          <cell r="AR18">
            <v>0.84056828247381099</v>
          </cell>
          <cell r="AS18">
            <v>2.4007295658901935</v>
          </cell>
          <cell r="AT18">
            <v>0.87888517037511704</v>
          </cell>
          <cell r="AU18">
            <v>0.91403353290480338</v>
          </cell>
          <cell r="AV18">
            <v>0.9442579675230659</v>
          </cell>
          <cell r="AW18">
            <v>2.7371766708029863</v>
          </cell>
          <cell r="AX18">
            <v>0.97961870040536247</v>
          </cell>
          <cell r="AY18">
            <v>1.0185496508168734</v>
          </cell>
          <cell r="AZ18">
            <v>1.0606342497854204</v>
          </cell>
          <cell r="BA18">
            <v>3.0588026010076561</v>
          </cell>
        </row>
        <row r="19">
          <cell r="C19" t="str">
            <v>Cash G&amp;A</v>
          </cell>
          <cell r="F19">
            <v>-1.4750000000000001</v>
          </cell>
          <cell r="G19">
            <v>-10.927</v>
          </cell>
          <cell r="H19">
            <v>-3.8290000000000002</v>
          </cell>
          <cell r="I19">
            <v>-16.230999999999998</v>
          </cell>
          <cell r="J19">
            <v>-4.5069999999999997</v>
          </cell>
          <cell r="K19">
            <v>-4.5069999999999997</v>
          </cell>
          <cell r="L19">
            <v>-4.5069999999999997</v>
          </cell>
          <cell r="M19">
            <v>-13.520999999999999</v>
          </cell>
          <cell r="N19">
            <v>-4.5069999999999997</v>
          </cell>
          <cell r="O19">
            <v>-4.5069999999999997</v>
          </cell>
          <cell r="P19">
            <v>-4.5069999999999997</v>
          </cell>
          <cell r="Q19">
            <v>-13.520999999999999</v>
          </cell>
          <cell r="R19">
            <v>-4.5069999999999997</v>
          </cell>
          <cell r="S19">
            <v>-4.5069999999999997</v>
          </cell>
          <cell r="T19">
            <v>-4.5069999999999997</v>
          </cell>
          <cell r="U19">
            <v>-13.520999999999999</v>
          </cell>
          <cell r="V19">
            <v>-5.2061166666666656</v>
          </cell>
          <cell r="W19">
            <v>-5.2061166666666656</v>
          </cell>
          <cell r="X19">
            <v>-5.2061166666666656</v>
          </cell>
          <cell r="Y19">
            <v>-15.618349999999996</v>
          </cell>
          <cell r="Z19">
            <v>-5.2061166666666656</v>
          </cell>
          <cell r="AA19">
            <v>-5.2061166666666656</v>
          </cell>
          <cell r="AB19">
            <v>-5.2061166666666656</v>
          </cell>
          <cell r="AC19">
            <v>-15.618349999999996</v>
          </cell>
          <cell r="AD19">
            <v>-5.2061166666666656</v>
          </cell>
          <cell r="AE19">
            <v>-5.2061166666666656</v>
          </cell>
          <cell r="AF19">
            <v>-5.2061166666666656</v>
          </cell>
          <cell r="AG19">
            <v>-15.618349999999996</v>
          </cell>
          <cell r="AH19">
            <v>-5.2061166666666656</v>
          </cell>
          <cell r="AI19">
            <v>-5.2061166666666656</v>
          </cell>
          <cell r="AJ19">
            <v>-5.2061166666666656</v>
          </cell>
          <cell r="AK19">
            <v>-15.618349999999996</v>
          </cell>
          <cell r="AL19">
            <v>-5.726728333333333</v>
          </cell>
          <cell r="AM19">
            <v>-5.726728333333333</v>
          </cell>
          <cell r="AN19">
            <v>-5.726728333333333</v>
          </cell>
          <cell r="AO19">
            <v>-17.180184999999998</v>
          </cell>
          <cell r="AP19">
            <v>-5.726728333333333</v>
          </cell>
          <cell r="AQ19">
            <v>-5.726728333333333</v>
          </cell>
          <cell r="AR19">
            <v>-5.726728333333333</v>
          </cell>
          <cell r="AS19">
            <v>-17.180184999999998</v>
          </cell>
          <cell r="AT19">
            <v>-5.726728333333333</v>
          </cell>
          <cell r="AU19">
            <v>-5.726728333333333</v>
          </cell>
          <cell r="AV19">
            <v>-5.726728333333333</v>
          </cell>
          <cell r="AW19">
            <v>-17.180184999999998</v>
          </cell>
          <cell r="AX19">
            <v>-5.726728333333333</v>
          </cell>
          <cell r="AY19">
            <v>-5.726728333333333</v>
          </cell>
          <cell r="AZ19">
            <v>-5.726728333333333</v>
          </cell>
          <cell r="BA19">
            <v>-17.180184999999998</v>
          </cell>
        </row>
        <row r="20">
          <cell r="C20" t="str">
            <v>Cash Interest</v>
          </cell>
          <cell r="F20">
            <v>-1.0996069999999998</v>
          </cell>
          <cell r="G20">
            <v>-0.29950500000000035</v>
          </cell>
          <cell r="H20">
            <v>-7.2656000000000054E-2</v>
          </cell>
          <cell r="I20">
            <v>-1.4717680000000002</v>
          </cell>
          <cell r="J20">
            <v>-0.1536885245901638</v>
          </cell>
          <cell r="K20">
            <v>-0.15881147540983598</v>
          </cell>
          <cell r="L20">
            <v>-2.816342213114754</v>
          </cell>
          <cell r="M20">
            <v>-3.128842213114754</v>
          </cell>
          <cell r="N20">
            <v>-5.402407786885246</v>
          </cell>
          <cell r="O20">
            <v>-5.5492897190387493</v>
          </cell>
          <cell r="P20">
            <v>-5.9494905610285169</v>
          </cell>
          <cell r="Q20">
            <v>-16.901188066952514</v>
          </cell>
          <cell r="R20">
            <v>-6.2405968500929276</v>
          </cell>
          <cell r="S20">
            <v>-6.5933891310589763</v>
          </cell>
          <cell r="T20">
            <v>-6.179288831431534</v>
          </cell>
          <cell r="U20">
            <v>-19.01327481258344</v>
          </cell>
          <cell r="V20">
            <v>-6.0405570232205168</v>
          </cell>
          <cell r="W20">
            <v>-8.1035320183598394</v>
          </cell>
          <cell r="X20">
            <v>-8.5528088190542437</v>
          </cell>
          <cell r="Y20">
            <v>-22.6968978606346</v>
          </cell>
          <cell r="Z20">
            <v>-9.5697639502194249</v>
          </cell>
          <cell r="AA20">
            <v>-10.780266865653205</v>
          </cell>
          <cell r="AB20">
            <v>-10.920255479843496</v>
          </cell>
          <cell r="AC20">
            <v>-31.270286295716126</v>
          </cell>
          <cell r="AD20">
            <v>-11.014313550735224</v>
          </cell>
          <cell r="AE20">
            <v>-11.223425548796399</v>
          </cell>
          <cell r="AF20">
            <v>-11.324103416681794</v>
          </cell>
          <cell r="AG20">
            <v>-33.561842516213417</v>
          </cell>
          <cell r="AH20">
            <v>-11.500868500097539</v>
          </cell>
          <cell r="AI20">
            <v>-11.58805715336317</v>
          </cell>
          <cell r="AJ20">
            <v>-11.764935354642663</v>
          </cell>
          <cell r="AK20">
            <v>-34.853861008103372</v>
          </cell>
          <cell r="AL20">
            <v>-11.884399046138292</v>
          </cell>
          <cell r="AM20">
            <v>-9.8033607858324068</v>
          </cell>
          <cell r="AN20">
            <v>-10.328040003624393</v>
          </cell>
          <cell r="AO20">
            <v>-32.015799835595089</v>
          </cell>
          <cell r="AP20">
            <v>-11.214843075092491</v>
          </cell>
          <cell r="AQ20">
            <v>-12.27642012828418</v>
          </cell>
          <cell r="AR20">
            <v>-12.344275303678124</v>
          </cell>
          <cell r="AS20">
            <v>-35.835538507054792</v>
          </cell>
          <cell r="AT20">
            <v>-12.476728956073348</v>
          </cell>
          <cell r="AU20">
            <v>-12.555840202318649</v>
          </cell>
          <cell r="AV20">
            <v>-12.574090028245301</v>
          </cell>
          <cell r="AW20">
            <v>-37.606659186637302</v>
          </cell>
          <cell r="AX20">
            <v>-12.683939653472972</v>
          </cell>
          <cell r="AY20">
            <v>-12.67357498639325</v>
          </cell>
          <cell r="AZ20">
            <v>-12.751757337179642</v>
          </cell>
          <cell r="BA20">
            <v>-38.109271977045864</v>
          </cell>
        </row>
        <row r="21">
          <cell r="C21" t="str">
            <v>Total Cash Income / (Expenses)</v>
          </cell>
          <cell r="F21">
            <v>-2.2856069999999997</v>
          </cell>
          <cell r="G21">
            <v>-11.270505</v>
          </cell>
          <cell r="H21">
            <v>-3.5716559999999999</v>
          </cell>
          <cell r="I21">
            <v>-17.127768</v>
          </cell>
          <cell r="J21">
            <v>-4.1488792108454016</v>
          </cell>
          <cell r="K21">
            <v>-3.7466802759509954</v>
          </cell>
          <cell r="L21">
            <v>-6.4150087351358689</v>
          </cell>
          <cell r="M21">
            <v>-14.310568221932265</v>
          </cell>
          <cell r="N21">
            <v>-8.6009599110037733</v>
          </cell>
          <cell r="O21">
            <v>-9.5524371514384629</v>
          </cell>
          <cell r="P21">
            <v>-9.9721411174280483</v>
          </cell>
          <cell r="Q21">
            <v>-28.125538179870283</v>
          </cell>
          <cell r="R21">
            <v>-10.278765166345805</v>
          </cell>
          <cell r="S21">
            <v>-10.691810057809828</v>
          </cell>
          <cell r="T21">
            <v>-10.351175208543044</v>
          </cell>
          <cell r="U21">
            <v>-31.321750432698678</v>
          </cell>
          <cell r="V21">
            <v>-10.494252465575142</v>
          </cell>
          <cell r="W21">
            <v>-12.55310094925029</v>
          </cell>
          <cell r="X21">
            <v>-12.958128959655975</v>
          </cell>
          <cell r="Y21">
            <v>-36.005482374481403</v>
          </cell>
          <cell r="Z21">
            <v>-13.936369792094364</v>
          </cell>
          <cell r="AA21">
            <v>-15.093095500160082</v>
          </cell>
          <cell r="AB21">
            <v>-15.202188850255455</v>
          </cell>
          <cell r="AC21">
            <v>-44.231654142509896</v>
          </cell>
          <cell r="AD21">
            <v>-15.250210204946246</v>
          </cell>
          <cell r="AE21">
            <v>-15.405614798543924</v>
          </cell>
          <cell r="AF21">
            <v>-15.474413726008212</v>
          </cell>
          <cell r="AG21">
            <v>-46.13023872949838</v>
          </cell>
          <cell r="AH21">
            <v>-15.606475555949391</v>
          </cell>
          <cell r="AI21">
            <v>-15.66503515706637</v>
          </cell>
          <cell r="AJ21">
            <v>-18.515992693105481</v>
          </cell>
          <cell r="AK21">
            <v>-49.787503406121239</v>
          </cell>
          <cell r="AL21">
            <v>-16.852034803930543</v>
          </cell>
          <cell r="AM21">
            <v>-14.747865549034881</v>
          </cell>
          <cell r="AN21">
            <v>-15.225914141859032</v>
          </cell>
          <cell r="AO21">
            <v>-46.825814494824456</v>
          </cell>
          <cell r="AP21">
            <v>-16.075085393153337</v>
          </cell>
          <cell r="AQ21">
            <v>-17.080393070185949</v>
          </cell>
          <cell r="AR21">
            <v>-17.110550423030798</v>
          </cell>
          <cell r="AS21">
            <v>-50.26602888637008</v>
          </cell>
          <cell r="AT21">
            <v>-17.195449899853482</v>
          </cell>
          <cell r="AU21">
            <v>-17.234409893158137</v>
          </cell>
          <cell r="AV21">
            <v>-17.222842585836389</v>
          </cell>
          <cell r="AW21">
            <v>-51.652702378848012</v>
          </cell>
          <cell r="AX21">
            <v>-17.290015423387246</v>
          </cell>
          <cell r="AY21">
            <v>-17.243194353841218</v>
          </cell>
          <cell r="AZ21">
            <v>-17.273005831686458</v>
          </cell>
          <cell r="BA21">
            <v>-51.806215608914918</v>
          </cell>
        </row>
        <row r="23">
          <cell r="C23" t="str">
            <v>Working Capital</v>
          </cell>
          <cell r="F23">
            <v>-2.714</v>
          </cell>
          <cell r="G23">
            <v>-2.9664999999999999</v>
          </cell>
          <cell r="H23">
            <v>1.377</v>
          </cell>
          <cell r="I23">
            <v>-4.3035000000000005</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row>
        <row r="25">
          <cell r="C25" t="str">
            <v>Operating Cash Flow</v>
          </cell>
          <cell r="F25">
            <v>0.62139300000000075</v>
          </cell>
          <cell r="G25">
            <v>-9.0080050000000007</v>
          </cell>
          <cell r="H25">
            <v>3.5513440000000003</v>
          </cell>
          <cell r="I25">
            <v>-4.8352679999999966</v>
          </cell>
          <cell r="J25">
            <v>-0.13390990356564103</v>
          </cell>
          <cell r="K25">
            <v>1.5328463249514788</v>
          </cell>
          <cell r="L25">
            <v>-3.2458077150731803</v>
          </cell>
          <cell r="M25">
            <v>-1.8468712936873413</v>
          </cell>
          <cell r="N25">
            <v>2.4193661174320056</v>
          </cell>
          <cell r="O25">
            <v>17.902272398577836</v>
          </cell>
          <cell r="P25">
            <v>21.649720198645017</v>
          </cell>
          <cell r="Q25">
            <v>41.971358714654862</v>
          </cell>
          <cell r="R25">
            <v>25.332185604070588</v>
          </cell>
          <cell r="S25">
            <v>29.647710603995346</v>
          </cell>
          <cell r="T25">
            <v>34.91762721041178</v>
          </cell>
          <cell r="U25">
            <v>89.897523418477732</v>
          </cell>
          <cell r="V25">
            <v>39.556757482435756</v>
          </cell>
          <cell r="W25">
            <v>42.752720337257074</v>
          </cell>
          <cell r="X25">
            <v>48.810863801044114</v>
          </cell>
          <cell r="Y25">
            <v>131.12034162073695</v>
          </cell>
          <cell r="Z25">
            <v>55.096560147919291</v>
          </cell>
          <cell r="AA25">
            <v>62.109203367117281</v>
          </cell>
          <cell r="AB25">
            <v>67.350547283314256</v>
          </cell>
          <cell r="AC25">
            <v>184.55631079835081</v>
          </cell>
          <cell r="AD25">
            <v>72.941646909165669</v>
          </cell>
          <cell r="AE25">
            <v>80.233169495287981</v>
          </cell>
          <cell r="AF25">
            <v>84.573180568525373</v>
          </cell>
          <cell r="AG25">
            <v>237.74799697297902</v>
          </cell>
          <cell r="AH25">
            <v>89.76031024824033</v>
          </cell>
          <cell r="AI25">
            <v>94.816355779111305</v>
          </cell>
          <cell r="AJ25">
            <v>98.593759184435356</v>
          </cell>
          <cell r="AK25">
            <v>283.17042521178701</v>
          </cell>
          <cell r="AL25">
            <v>107.03395644553115</v>
          </cell>
          <cell r="AM25">
            <v>114.3343745200329</v>
          </cell>
          <cell r="AN25">
            <v>119.80841428348226</v>
          </cell>
          <cell r="AO25">
            <v>341.17674524904629</v>
          </cell>
          <cell r="AP25">
            <v>125.83373394414818</v>
          </cell>
          <cell r="AQ25">
            <v>133.98429922205133</v>
          </cell>
          <cell r="AR25">
            <v>141.02876748367413</v>
          </cell>
          <cell r="AS25">
            <v>400.84680064987361</v>
          </cell>
          <cell r="AT25">
            <v>148.29550248391251</v>
          </cell>
          <cell r="AU25">
            <v>155.00835940632956</v>
          </cell>
          <cell r="AV25">
            <v>160.78718883690274</v>
          </cell>
          <cell r="AW25">
            <v>464.09105072714482</v>
          </cell>
          <cell r="AX25">
            <v>167.50838697190187</v>
          </cell>
          <cell r="AY25">
            <v>175.06675798870583</v>
          </cell>
          <cell r="AZ25">
            <v>183.16312888840531</v>
          </cell>
          <cell r="BA25">
            <v>525.73827384901301</v>
          </cell>
        </row>
        <row r="27">
          <cell r="C27" t="str">
            <v>Capital Expenditures, Net</v>
          </cell>
        </row>
        <row r="28">
          <cell r="C28" t="str">
            <v>Drilling and Completion</v>
          </cell>
          <cell r="F28">
            <v>-2.0339999999999998</v>
          </cell>
          <cell r="G28">
            <v>-3.35</v>
          </cell>
          <cell r="H28">
            <v>-1.7361260000000001</v>
          </cell>
          <cell r="I28">
            <v>-7.1201260000000008</v>
          </cell>
          <cell r="J28">
            <v>-5.5</v>
          </cell>
          <cell r="K28">
            <v>-13.62</v>
          </cell>
          <cell r="L28">
            <v>-14.12</v>
          </cell>
          <cell r="M28">
            <v>-33.239999999999995</v>
          </cell>
          <cell r="N28">
            <v>-25.34</v>
          </cell>
          <cell r="O28">
            <v>-47.801797929999999</v>
          </cell>
          <cell r="P28">
            <v>-43.807914719999999</v>
          </cell>
          <cell r="Q28">
            <v>-116.94971265</v>
          </cell>
          <cell r="R28">
            <v>-63.572974329999994</v>
          </cell>
          <cell r="S28">
            <v>-89.972647887139999</v>
          </cell>
          <cell r="T28">
            <v>-75.079563469999997</v>
          </cell>
          <cell r="U28">
            <v>-228.62518568714</v>
          </cell>
          <cell r="V28">
            <v>-76.597689408169998</v>
          </cell>
          <cell r="W28">
            <v>-82.936565350000009</v>
          </cell>
          <cell r="X28">
            <v>-94.730071302040002</v>
          </cell>
          <cell r="Y28">
            <v>-254.26432606021001</v>
          </cell>
          <cell r="Z28">
            <v>-96.38978702</v>
          </cell>
          <cell r="AA28">
            <v>-114.2806373</v>
          </cell>
          <cell r="AB28">
            <v>-98.509583383790002</v>
          </cell>
          <cell r="AC28">
            <v>-309.18000770379001</v>
          </cell>
          <cell r="AD28">
            <v>-95.072964450000001</v>
          </cell>
          <cell r="AE28">
            <v>-111.77825837579999</v>
          </cell>
          <cell r="AF28">
            <v>-107.34749502</v>
          </cell>
          <cell r="AG28">
            <v>-314.19871784579999</v>
          </cell>
          <cell r="AH28">
            <v>-114.23901044</v>
          </cell>
          <cell r="AI28">
            <v>-118.2949924916</v>
          </cell>
          <cell r="AJ28">
            <v>-113.95447319</v>
          </cell>
          <cell r="AK28">
            <v>-346.4884761216</v>
          </cell>
          <cell r="AL28">
            <v>-145.49134346083332</v>
          </cell>
          <cell r="AM28">
            <v>-142.46384346083335</v>
          </cell>
          <cell r="AN28">
            <v>-148.78334346083332</v>
          </cell>
          <cell r="AO28">
            <v>-436.73853038250002</v>
          </cell>
          <cell r="AP28">
            <v>-156.25584346083335</v>
          </cell>
          <cell r="AQ28">
            <v>-174.30834346083333</v>
          </cell>
          <cell r="AR28">
            <v>-170.82334346083334</v>
          </cell>
          <cell r="AS28">
            <v>-501.38753038250002</v>
          </cell>
          <cell r="AT28">
            <v>-167.73584346083334</v>
          </cell>
          <cell r="AU28">
            <v>-176.51334346083334</v>
          </cell>
          <cell r="AV28">
            <v>-172.22334346083332</v>
          </cell>
          <cell r="AW28">
            <v>-516.47253038250005</v>
          </cell>
          <cell r="AX28">
            <v>-178.45234346083333</v>
          </cell>
          <cell r="AY28">
            <v>-175.59584346083332</v>
          </cell>
          <cell r="AZ28">
            <v>-176.29834346083334</v>
          </cell>
          <cell r="BA28">
            <v>-530.34653038250008</v>
          </cell>
        </row>
        <row r="29">
          <cell r="C29" t="str">
            <v>Other Capex</v>
          </cell>
          <cell r="F29">
            <v>-1.0490730000000001</v>
          </cell>
          <cell r="G29">
            <v>-7.7090000000000005</v>
          </cell>
          <cell r="H29">
            <v>-7.7869999999999999</v>
          </cell>
          <cell r="I29">
            <v>-16.545073000000002</v>
          </cell>
          <cell r="J29">
            <v>-90.26170333333333</v>
          </cell>
          <cell r="K29">
            <v>-92.369</v>
          </cell>
          <cell r="L29">
            <v>-13.667999999999997</v>
          </cell>
          <cell r="M29">
            <v>-196.29870333333332</v>
          </cell>
          <cell r="N29">
            <v>-121.557</v>
          </cell>
          <cell r="O29">
            <v>-120.24033333333333</v>
          </cell>
          <cell r="P29">
            <v>-120.04033333333334</v>
          </cell>
          <cell r="Q29">
            <v>-361.83766666666668</v>
          </cell>
          <cell r="R29">
            <v>-44.816333333333326</v>
          </cell>
          <cell r="S29">
            <v>-43.666333333333327</v>
          </cell>
          <cell r="T29">
            <v>-44.24133333333333</v>
          </cell>
          <cell r="U29">
            <v>-132.72399999999999</v>
          </cell>
          <cell r="V29">
            <v>-32.43</v>
          </cell>
          <cell r="W29">
            <v>-32.43</v>
          </cell>
          <cell r="X29">
            <v>-32.43</v>
          </cell>
          <cell r="Y29">
            <v>-97.289999999999992</v>
          </cell>
          <cell r="Z29">
            <v>-32.43</v>
          </cell>
          <cell r="AA29">
            <v>-32.43</v>
          </cell>
          <cell r="AB29">
            <v>-32.43</v>
          </cell>
          <cell r="AC29">
            <v>-97.289999999999992</v>
          </cell>
          <cell r="AD29">
            <v>-32.43</v>
          </cell>
          <cell r="AE29">
            <v>-32.43</v>
          </cell>
          <cell r="AF29">
            <v>-32.43</v>
          </cell>
          <cell r="AG29">
            <v>-97.289999999999992</v>
          </cell>
          <cell r="AH29">
            <v>-32.43</v>
          </cell>
          <cell r="AI29">
            <v>-31.25</v>
          </cell>
          <cell r="AJ29">
            <v>-31.25</v>
          </cell>
          <cell r="AK29">
            <v>-94.93</v>
          </cell>
          <cell r="AL29">
            <v>-8.3333333333333304</v>
          </cell>
          <cell r="AM29">
            <v>-8.3333333333333304</v>
          </cell>
          <cell r="AN29">
            <v>-8.3333333333333304</v>
          </cell>
          <cell r="AO29">
            <v>-24.999999999999993</v>
          </cell>
          <cell r="AP29">
            <v>-8.3333333333333304</v>
          </cell>
          <cell r="AQ29">
            <v>-8.3333333333333304</v>
          </cell>
          <cell r="AR29">
            <v>-8.3333333333333304</v>
          </cell>
          <cell r="AS29">
            <v>-24.999999999999993</v>
          </cell>
          <cell r="AT29">
            <v>-8.3333333333333304</v>
          </cell>
          <cell r="AU29">
            <v>-8.3333333333333304</v>
          </cell>
          <cell r="AV29">
            <v>-8.3333333333333304</v>
          </cell>
          <cell r="AW29">
            <v>-24.999999999999993</v>
          </cell>
          <cell r="AX29">
            <v>-8.3333333333333304</v>
          </cell>
          <cell r="AY29">
            <v>-8.3333333333333304</v>
          </cell>
          <cell r="AZ29">
            <v>-8.3333333333333304</v>
          </cell>
          <cell r="BA29">
            <v>-24.999999999999993</v>
          </cell>
        </row>
        <row r="30">
          <cell r="C30" t="str">
            <v>NCL Acquisition</v>
          </cell>
          <cell r="F30">
            <v>0</v>
          </cell>
          <cell r="G30">
            <v>0</v>
          </cell>
          <cell r="H30">
            <v>0</v>
          </cell>
          <cell r="I30">
            <v>0</v>
          </cell>
          <cell r="J30">
            <v>0</v>
          </cell>
          <cell r="K30">
            <v>0</v>
          </cell>
          <cell r="L30">
            <v>-194</v>
          </cell>
          <cell r="M30">
            <v>-194</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row>
        <row r="31">
          <cell r="C31" t="str">
            <v>Cheetah Acquisition</v>
          </cell>
          <cell r="F31">
            <v>0</v>
          </cell>
          <cell r="G31">
            <v>0</v>
          </cell>
          <cell r="H31">
            <v>0</v>
          </cell>
          <cell r="I31">
            <v>0</v>
          </cell>
          <cell r="J31">
            <v>0</v>
          </cell>
          <cell r="K31">
            <v>0</v>
          </cell>
          <cell r="L31">
            <v>0</v>
          </cell>
          <cell r="M31">
            <v>0</v>
          </cell>
          <cell r="N31">
            <v>-500</v>
          </cell>
          <cell r="O31">
            <v>0</v>
          </cell>
          <cell r="P31">
            <v>0</v>
          </cell>
          <cell r="Q31">
            <v>-500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row>
        <row r="32">
          <cell r="C32" t="str">
            <v>GeoResource Merger</v>
          </cell>
          <cell r="F32">
            <v>0</v>
          </cell>
          <cell r="G32">
            <v>0</v>
          </cell>
          <cell r="H32">
            <v>0</v>
          </cell>
          <cell r="I32">
            <v>0</v>
          </cell>
          <cell r="J32">
            <v>0</v>
          </cell>
          <cell r="K32">
            <v>0</v>
          </cell>
          <cell r="L32">
            <v>0</v>
          </cell>
          <cell r="M32">
            <v>0</v>
          </cell>
          <cell r="N32">
            <v>0</v>
          </cell>
          <cell r="O32">
            <v>-1134.1140074534164</v>
          </cell>
          <cell r="P32">
            <v>0</v>
          </cell>
          <cell r="Q32">
            <v>-1134.1140074534164</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row>
        <row r="33">
          <cell r="C33" t="str">
            <v>Proceeds from Divestitures</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300</v>
          </cell>
          <cell r="U33">
            <v>300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row>
        <row r="34">
          <cell r="C34" t="str">
            <v>Total Capital Expenditures</v>
          </cell>
          <cell r="F34">
            <v>-3.0830729999999997</v>
          </cell>
          <cell r="G34">
            <v>-11.059000000000001</v>
          </cell>
          <cell r="H34">
            <v>-9.5231259999999995</v>
          </cell>
          <cell r="I34">
            <v>-23.665199000000001</v>
          </cell>
          <cell r="J34">
            <v>-95.76170333333333</v>
          </cell>
          <cell r="K34">
            <v>-105.989</v>
          </cell>
          <cell r="L34">
            <v>-221.78800000000001</v>
          </cell>
          <cell r="M34">
            <v>-423.53870333333333</v>
          </cell>
          <cell r="N34">
            <v>-646.89699999999993</v>
          </cell>
          <cell r="O34">
            <v>-1302.1561387167499</v>
          </cell>
          <cell r="P34">
            <v>-163.84824805333335</v>
          </cell>
          <cell r="Q34">
            <v>-2112.9013867700833</v>
          </cell>
          <cell r="R34">
            <v>-108.38930766333331</v>
          </cell>
          <cell r="S34">
            <v>-133.63898122047334</v>
          </cell>
          <cell r="T34">
            <v>180.67910319666669</v>
          </cell>
          <cell r="U34">
            <v>-61.349185687139993</v>
          </cell>
          <cell r="V34">
            <v>-109.02768940817</v>
          </cell>
          <cell r="W34">
            <v>-115.36656535</v>
          </cell>
          <cell r="X34">
            <v>-127.16007130204</v>
          </cell>
          <cell r="Y34">
            <v>-351.55432606020997</v>
          </cell>
          <cell r="Z34">
            <v>-128.81978702000001</v>
          </cell>
          <cell r="AA34">
            <v>-146.7106373</v>
          </cell>
          <cell r="AB34">
            <v>-130.93958338378999</v>
          </cell>
          <cell r="AC34">
            <v>-406.47000770378997</v>
          </cell>
          <cell r="AD34">
            <v>-127.50296445000001</v>
          </cell>
          <cell r="AE34">
            <v>-144.2082583758</v>
          </cell>
          <cell r="AF34">
            <v>-139.77749502</v>
          </cell>
          <cell r="AG34">
            <v>-411.48871784580001</v>
          </cell>
          <cell r="AH34">
            <v>-146.66901043999999</v>
          </cell>
          <cell r="AI34">
            <v>-149.5449924916</v>
          </cell>
          <cell r="AJ34">
            <v>-145.20447318999999</v>
          </cell>
          <cell r="AK34">
            <v>-441.41847612160001</v>
          </cell>
          <cell r="AL34">
            <v>-153.82467679416666</v>
          </cell>
          <cell r="AM34">
            <v>-150.79717679416669</v>
          </cell>
          <cell r="AN34">
            <v>-157.11667679416666</v>
          </cell>
          <cell r="AO34">
            <v>-461.73853038250002</v>
          </cell>
          <cell r="AP34">
            <v>-164.58917679416669</v>
          </cell>
          <cell r="AQ34">
            <v>-182.64167679416667</v>
          </cell>
          <cell r="AR34">
            <v>-179.15667679416669</v>
          </cell>
          <cell r="AS34">
            <v>-526.38753038250002</v>
          </cell>
          <cell r="AT34">
            <v>-176.06917679416668</v>
          </cell>
          <cell r="AU34">
            <v>-184.84667679416668</v>
          </cell>
          <cell r="AV34">
            <v>-180.55667679416666</v>
          </cell>
          <cell r="AW34">
            <v>-541.47253038250005</v>
          </cell>
          <cell r="AX34">
            <v>-186.78567679416668</v>
          </cell>
          <cell r="AY34">
            <v>-183.92917679416666</v>
          </cell>
          <cell r="AZ34">
            <v>-184.63167679416668</v>
          </cell>
          <cell r="BA34">
            <v>-555.34653038250008</v>
          </cell>
        </row>
        <row r="36">
          <cell r="C36" t="str">
            <v>Financing Activities</v>
          </cell>
        </row>
        <row r="37">
          <cell r="C37" t="str">
            <v>High Yield Issuance</v>
          </cell>
          <cell r="F37">
            <v>0</v>
          </cell>
          <cell r="G37">
            <v>0</v>
          </cell>
          <cell r="H37">
            <v>0</v>
          </cell>
          <cell r="I37">
            <v>0</v>
          </cell>
          <cell r="J37">
            <v>0</v>
          </cell>
          <cell r="K37">
            <v>0</v>
          </cell>
          <cell r="L37">
            <v>750</v>
          </cell>
          <cell r="M37">
            <v>750</v>
          </cell>
          <cell r="N37">
            <v>0</v>
          </cell>
          <cell r="O37">
            <v>0</v>
          </cell>
          <cell r="P37">
            <v>0</v>
          </cell>
          <cell r="Q37">
            <v>0</v>
          </cell>
          <cell r="R37">
            <v>0</v>
          </cell>
          <cell r="S37">
            <v>0</v>
          </cell>
          <cell r="T37">
            <v>0</v>
          </cell>
          <cell r="U37">
            <v>0</v>
          </cell>
          <cell r="V37">
            <v>0</v>
          </cell>
          <cell r="W37">
            <v>0</v>
          </cell>
          <cell r="X37">
            <v>0</v>
          </cell>
          <cell r="Y37">
            <v>0</v>
          </cell>
          <cell r="Z37">
            <v>400</v>
          </cell>
          <cell r="AA37">
            <v>0</v>
          </cell>
          <cell r="AB37">
            <v>0</v>
          </cell>
          <cell r="AC37">
            <v>400</v>
          </cell>
          <cell r="AD37">
            <v>0</v>
          </cell>
          <cell r="AE37">
            <v>0</v>
          </cell>
          <cell r="AF37">
            <v>0</v>
          </cell>
          <cell r="AG37">
            <v>0</v>
          </cell>
          <cell r="AH37">
            <v>0</v>
          </cell>
          <cell r="AI37">
            <v>0</v>
          </cell>
          <cell r="AJ37">
            <v>0</v>
          </cell>
          <cell r="AK37">
            <v>0</v>
          </cell>
          <cell r="AL37">
            <v>0</v>
          </cell>
          <cell r="AM37">
            <v>0</v>
          </cell>
          <cell r="AN37">
            <v>0</v>
          </cell>
          <cell r="AO37">
            <v>0</v>
          </cell>
          <cell r="AP37">
            <v>400</v>
          </cell>
          <cell r="AQ37">
            <v>0</v>
          </cell>
          <cell r="AR37">
            <v>0</v>
          </cell>
          <cell r="AS37">
            <v>400</v>
          </cell>
          <cell r="AT37">
            <v>0</v>
          </cell>
          <cell r="AU37">
            <v>0</v>
          </cell>
          <cell r="AV37">
            <v>0</v>
          </cell>
          <cell r="AW37">
            <v>0</v>
          </cell>
          <cell r="AX37">
            <v>0</v>
          </cell>
          <cell r="AY37">
            <v>0</v>
          </cell>
          <cell r="AZ37">
            <v>0</v>
          </cell>
          <cell r="BA37">
            <v>0</v>
          </cell>
        </row>
        <row r="38">
          <cell r="C38" t="str">
            <v>Revolver Borrowings (Repay)</v>
          </cell>
          <cell r="F38">
            <v>6</v>
          </cell>
          <cell r="G38">
            <v>40.960999999999999</v>
          </cell>
          <cell r="H38">
            <v>-17.550999999999998</v>
          </cell>
          <cell r="I38">
            <v>29.41</v>
          </cell>
          <cell r="J38">
            <v>0</v>
          </cell>
          <cell r="K38">
            <v>0</v>
          </cell>
          <cell r="L38">
            <v>0</v>
          </cell>
          <cell r="M38">
            <v>0</v>
          </cell>
          <cell r="N38">
            <v>0</v>
          </cell>
          <cell r="O38">
            <v>143.91323027220506</v>
          </cell>
          <cell r="P38">
            <v>145.19852785468834</v>
          </cell>
          <cell r="Q38">
            <v>289.11175812689339</v>
          </cell>
          <cell r="R38">
            <v>83.057122059262738</v>
          </cell>
          <cell r="S38">
            <v>103.99127061647799</v>
          </cell>
          <cell r="T38">
            <v>-215.59673040707844</v>
          </cell>
          <cell r="U38">
            <v>-28.54833773133771</v>
          </cell>
          <cell r="V38">
            <v>69.470931925734234</v>
          </cell>
          <cell r="W38">
            <v>72.613845012742956</v>
          </cell>
          <cell r="X38">
            <v>78.349207500995902</v>
          </cell>
          <cell r="Y38">
            <v>220.43398443947311</v>
          </cell>
          <cell r="Z38">
            <v>-326.27677312791928</v>
          </cell>
          <cell r="AA38">
            <v>84.601433932882728</v>
          </cell>
          <cell r="AB38">
            <v>63.589036100475781</v>
          </cell>
          <cell r="AC38">
            <v>-178.08630309456078</v>
          </cell>
          <cell r="AD38">
            <v>54.561317540834366</v>
          </cell>
          <cell r="AE38">
            <v>63.975088880512033</v>
          </cell>
          <cell r="AF38">
            <v>55.204314451474616</v>
          </cell>
          <cell r="AG38">
            <v>173.74072087282102</v>
          </cell>
          <cell r="AH38">
            <v>56.908700191759692</v>
          </cell>
          <cell r="AI38">
            <v>54.728636712488694</v>
          </cell>
          <cell r="AJ38">
            <v>46.610714005564589</v>
          </cell>
          <cell r="AK38">
            <v>158.24805090981297</v>
          </cell>
          <cell r="AL38">
            <v>46.790720348635489</v>
          </cell>
          <cell r="AM38">
            <v>36.462802274133779</v>
          </cell>
          <cell r="AN38">
            <v>37.308262510684415</v>
          </cell>
          <cell r="AO38">
            <v>120.56178513345368</v>
          </cell>
          <cell r="AP38">
            <v>-361.24455714998152</v>
          </cell>
          <cell r="AQ38">
            <v>48.657377572115308</v>
          </cell>
          <cell r="AR38">
            <v>38.127909310492527</v>
          </cell>
          <cell r="AS38">
            <v>-274.45927026737365</v>
          </cell>
          <cell r="AT38">
            <v>27.773674310254137</v>
          </cell>
          <cell r="AU38">
            <v>29.838317387837094</v>
          </cell>
          <cell r="AV38">
            <v>19.769487957263891</v>
          </cell>
          <cell r="AW38">
            <v>77.381479655355122</v>
          </cell>
          <cell r="AX38">
            <v>19.277289822264777</v>
          </cell>
          <cell r="AY38">
            <v>8.8624188054607771</v>
          </cell>
          <cell r="AZ38">
            <v>1.4685479057613691</v>
          </cell>
          <cell r="BA38">
            <v>29.608256533486923</v>
          </cell>
        </row>
        <row r="39">
          <cell r="C39" t="str">
            <v>Equity Issuance For Acquisitions</v>
          </cell>
          <cell r="F39">
            <v>-0.56299999999999994</v>
          </cell>
          <cell r="G39">
            <v>299.46300000000002</v>
          </cell>
          <cell r="H39">
            <v>417.55200000000002</v>
          </cell>
          <cell r="I39">
            <v>716.452</v>
          </cell>
          <cell r="J39">
            <v>0</v>
          </cell>
          <cell r="K39">
            <v>0</v>
          </cell>
          <cell r="L39">
            <v>0</v>
          </cell>
          <cell r="M39">
            <v>0</v>
          </cell>
          <cell r="N39">
            <v>226.98254999999997</v>
          </cell>
          <cell r="O39">
            <v>563.43799999999999</v>
          </cell>
          <cell r="P39">
            <v>0</v>
          </cell>
          <cell r="Q39">
            <v>790.42054999999993</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row r="40">
          <cell r="C40" t="str">
            <v>Equity Issuance (Follow On)</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row>
        <row r="41">
          <cell r="C41" t="str">
            <v>Fees / Expenses / CoC</v>
          </cell>
          <cell r="F41">
            <v>0</v>
          </cell>
          <cell r="G41">
            <v>-9.1029999999999998</v>
          </cell>
          <cell r="H41">
            <v>-13.448</v>
          </cell>
          <cell r="I41">
            <v>-22.551000000000002</v>
          </cell>
          <cell r="J41">
            <v>0</v>
          </cell>
          <cell r="K41">
            <v>0</v>
          </cell>
          <cell r="L41">
            <v>-16</v>
          </cell>
          <cell r="M41">
            <v>-16</v>
          </cell>
          <cell r="N41">
            <v>0</v>
          </cell>
          <cell r="O41">
            <v>0</v>
          </cell>
          <cell r="P41">
            <v>-3</v>
          </cell>
          <cell r="Q41">
            <v>-3</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row>
        <row r="42">
          <cell r="C42" t="str">
            <v>Total Financing Activities</v>
          </cell>
          <cell r="F42">
            <v>5.4370000000000003</v>
          </cell>
          <cell r="G42">
            <v>331.32100000000003</v>
          </cell>
          <cell r="H42">
            <v>386.55300000000005</v>
          </cell>
          <cell r="I42">
            <v>723.31099999999992</v>
          </cell>
          <cell r="J42">
            <v>0</v>
          </cell>
          <cell r="K42">
            <v>0</v>
          </cell>
          <cell r="L42">
            <v>734</v>
          </cell>
          <cell r="M42">
            <v>734</v>
          </cell>
          <cell r="N42">
            <v>226.98254999999997</v>
          </cell>
          <cell r="O42">
            <v>707.35123027220504</v>
          </cell>
          <cell r="P42">
            <v>142.19852785468834</v>
          </cell>
          <cell r="Q42">
            <v>1076.5323081268934</v>
          </cell>
          <cell r="R42">
            <v>83.057122059262738</v>
          </cell>
          <cell r="S42">
            <v>103.99127061647799</v>
          </cell>
          <cell r="T42">
            <v>-215.59673040707844</v>
          </cell>
          <cell r="U42">
            <v>-28.54833773133771</v>
          </cell>
          <cell r="V42">
            <v>69.470931925734234</v>
          </cell>
          <cell r="W42">
            <v>72.613845012742956</v>
          </cell>
          <cell r="X42">
            <v>78.349207500995902</v>
          </cell>
          <cell r="Y42">
            <v>220.43398443947311</v>
          </cell>
          <cell r="Z42">
            <v>73.723226872080716</v>
          </cell>
          <cell r="AA42">
            <v>84.601433932882728</v>
          </cell>
          <cell r="AB42">
            <v>63.589036100475781</v>
          </cell>
          <cell r="AC42">
            <v>221.91369690543922</v>
          </cell>
          <cell r="AD42">
            <v>54.561317540834366</v>
          </cell>
          <cell r="AE42">
            <v>63.975088880512033</v>
          </cell>
          <cell r="AF42">
            <v>55.204314451474616</v>
          </cell>
          <cell r="AG42">
            <v>173.74072087282102</v>
          </cell>
          <cell r="AH42">
            <v>56.908700191759692</v>
          </cell>
          <cell r="AI42">
            <v>54.728636712488694</v>
          </cell>
          <cell r="AJ42">
            <v>46.610714005564589</v>
          </cell>
          <cell r="AK42">
            <v>158.24805090981297</v>
          </cell>
          <cell r="AL42">
            <v>46.790720348635489</v>
          </cell>
          <cell r="AM42">
            <v>36.462802274133779</v>
          </cell>
          <cell r="AN42">
            <v>37.308262510684415</v>
          </cell>
          <cell r="AO42">
            <v>120.56178513345368</v>
          </cell>
          <cell r="AP42">
            <v>38.755442850018483</v>
          </cell>
          <cell r="AQ42">
            <v>48.657377572115308</v>
          </cell>
          <cell r="AR42">
            <v>38.127909310492527</v>
          </cell>
          <cell r="AS42">
            <v>125.54072973262635</v>
          </cell>
          <cell r="AT42">
            <v>27.773674310254137</v>
          </cell>
          <cell r="AU42">
            <v>29.838317387837094</v>
          </cell>
          <cell r="AV42">
            <v>19.769487957263891</v>
          </cell>
          <cell r="AW42">
            <v>77.381479655355122</v>
          </cell>
          <cell r="AX42">
            <v>19.277289822264777</v>
          </cell>
          <cell r="AY42">
            <v>8.8624188054607771</v>
          </cell>
          <cell r="AZ42">
            <v>1.4685479057613691</v>
          </cell>
          <cell r="BA42">
            <v>29.608256533486923</v>
          </cell>
        </row>
        <row r="44">
          <cell r="C44" t="str">
            <v>Change in Cash</v>
          </cell>
          <cell r="F44">
            <v>2.9753200000000013</v>
          </cell>
          <cell r="G44">
            <v>311.25399500000003</v>
          </cell>
          <cell r="H44">
            <v>380.58121800000004</v>
          </cell>
          <cell r="I44">
            <v>694.81053299999996</v>
          </cell>
          <cell r="J44">
            <v>-95.895613236898967</v>
          </cell>
          <cell r="K44">
            <v>-104.45615367504853</v>
          </cell>
          <cell r="L44">
            <v>508.96619228492682</v>
          </cell>
          <cell r="M44">
            <v>308.61442537297933</v>
          </cell>
          <cell r="N44">
            <v>-417.495083882568</v>
          </cell>
          <cell r="O44">
            <v>-576.90263604596691</v>
          </cell>
          <cell r="P44">
            <v>0</v>
          </cell>
          <cell r="Q44">
            <v>-994.39771992853503</v>
          </cell>
          <cell r="R44">
            <v>0</v>
          </cell>
          <cell r="S44">
            <v>0</v>
          </cell>
          <cell r="T44">
            <v>0</v>
          </cell>
          <cell r="U44">
            <v>2.8421709430404007E-14</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-2.8421709430404007E-14</v>
          </cell>
          <cell r="AU44">
            <v>-2.8421709430404007E-14</v>
          </cell>
          <cell r="AV44">
            <v>-2.8421709430404007E-14</v>
          </cell>
          <cell r="AW44">
            <v>-1.1368683772161603E-13</v>
          </cell>
          <cell r="AX44">
            <v>-2.8421709430404007E-14</v>
          </cell>
          <cell r="AY44">
            <v>-5.6843418860808015E-14</v>
          </cell>
          <cell r="AZ44">
            <v>0</v>
          </cell>
          <cell r="BA44">
            <v>-1.4210854715202004E-13</v>
          </cell>
        </row>
        <row r="45">
          <cell r="C45" t="str">
            <v>Change in Cash (from Model)</v>
          </cell>
          <cell r="F45">
            <v>1.6684185585284266</v>
          </cell>
          <cell r="G45">
            <v>308.91375500000004</v>
          </cell>
          <cell r="H45">
            <v>375.17025000000007</v>
          </cell>
          <cell r="J45">
            <v>-95.895613236898967</v>
          </cell>
          <cell r="K45">
            <v>-104.45615367504853</v>
          </cell>
          <cell r="L45">
            <v>508.96619228492682</v>
          </cell>
          <cell r="N45">
            <v>-417.495083882568</v>
          </cell>
          <cell r="O45">
            <v>-576.90263604596691</v>
          </cell>
          <cell r="P45">
            <v>0</v>
          </cell>
          <cell r="R45">
            <v>0</v>
          </cell>
          <cell r="S45">
            <v>0</v>
          </cell>
          <cell r="T45">
            <v>0</v>
          </cell>
          <cell r="V45">
            <v>0</v>
          </cell>
          <cell r="W45">
            <v>0</v>
          </cell>
          <cell r="X45">
            <v>0</v>
          </cell>
          <cell r="Z45">
            <v>0</v>
          </cell>
          <cell r="AA45">
            <v>0</v>
          </cell>
          <cell r="AB45">
            <v>0</v>
          </cell>
          <cell r="AD45">
            <v>0</v>
          </cell>
          <cell r="AE45">
            <v>0</v>
          </cell>
          <cell r="AF45">
            <v>0</v>
          </cell>
          <cell r="AH45">
            <v>0</v>
          </cell>
          <cell r="AI45">
            <v>0</v>
          </cell>
          <cell r="AJ45">
            <v>0</v>
          </cell>
          <cell r="AL45">
            <v>0</v>
          </cell>
          <cell r="AM45">
            <v>0</v>
          </cell>
          <cell r="AN45">
            <v>0</v>
          </cell>
          <cell r="AP45">
            <v>0</v>
          </cell>
          <cell r="AQ45">
            <v>0</v>
          </cell>
          <cell r="AR45">
            <v>0</v>
          </cell>
          <cell r="AT45">
            <v>0</v>
          </cell>
          <cell r="AU45">
            <v>0</v>
          </cell>
          <cell r="AV45">
            <v>0</v>
          </cell>
          <cell r="AX45">
            <v>0</v>
          </cell>
          <cell r="AY45">
            <v>0</v>
          </cell>
          <cell r="AZ45">
            <v>0</v>
          </cell>
        </row>
        <row r="46">
          <cell r="C46" t="str">
            <v>Difference</v>
          </cell>
          <cell r="F46">
            <v>1.3069014414715747</v>
          </cell>
          <cell r="G46">
            <v>2.3402399999999943</v>
          </cell>
          <cell r="H46">
            <v>5.4109679999999685</v>
          </cell>
          <cell r="J46">
            <v>0</v>
          </cell>
          <cell r="K46">
            <v>0</v>
          </cell>
          <cell r="L46">
            <v>0</v>
          </cell>
          <cell r="N46">
            <v>0</v>
          </cell>
          <cell r="O46">
            <v>0</v>
          </cell>
          <cell r="P46">
            <v>0</v>
          </cell>
          <cell r="R46">
            <v>0</v>
          </cell>
          <cell r="S46">
            <v>0</v>
          </cell>
          <cell r="T46">
            <v>0</v>
          </cell>
          <cell r="V46">
            <v>0</v>
          </cell>
          <cell r="W46">
            <v>0</v>
          </cell>
          <cell r="X46">
            <v>0</v>
          </cell>
          <cell r="Z46">
            <v>0</v>
          </cell>
          <cell r="AA46">
            <v>0</v>
          </cell>
          <cell r="AB46">
            <v>0</v>
          </cell>
          <cell r="AD46">
            <v>0</v>
          </cell>
          <cell r="AE46">
            <v>0</v>
          </cell>
          <cell r="AF46">
            <v>0</v>
          </cell>
          <cell r="AH46">
            <v>0</v>
          </cell>
          <cell r="AI46">
            <v>0</v>
          </cell>
          <cell r="AJ46">
            <v>0</v>
          </cell>
          <cell r="AL46">
            <v>0</v>
          </cell>
          <cell r="AM46">
            <v>0</v>
          </cell>
          <cell r="AN46">
            <v>0</v>
          </cell>
          <cell r="AP46">
            <v>0</v>
          </cell>
          <cell r="AQ46">
            <v>0</v>
          </cell>
          <cell r="AR46">
            <v>0</v>
          </cell>
          <cell r="AT46">
            <v>-2.8421709430404007E-14</v>
          </cell>
          <cell r="AU46">
            <v>-2.8421709430404007E-14</v>
          </cell>
          <cell r="AV46">
            <v>-2.8421709430404007E-14</v>
          </cell>
          <cell r="AX46">
            <v>-2.8421709430404007E-14</v>
          </cell>
          <cell r="AY46">
            <v>-5.6843418860808015E-14</v>
          </cell>
          <cell r="AZ46">
            <v>0</v>
          </cell>
        </row>
        <row r="48">
          <cell r="C48" t="str">
            <v>Liquidity Schedule</v>
          </cell>
        </row>
        <row r="50">
          <cell r="C50" t="str">
            <v>Cash on Hand</v>
          </cell>
          <cell r="F50">
            <v>2.6377799999999998</v>
          </cell>
          <cell r="G50">
            <v>311.54927055555561</v>
          </cell>
          <cell r="H50">
            <v>685.78329455555559</v>
          </cell>
          <cell r="I50">
            <v>685.78329455555559</v>
          </cell>
          <cell r="J50">
            <v>589.88768131865663</v>
          </cell>
          <cell r="K50">
            <v>485.43152764360809</v>
          </cell>
          <cell r="L50">
            <v>994.39771992853491</v>
          </cell>
          <cell r="M50">
            <v>994.39771992853491</v>
          </cell>
          <cell r="N50">
            <v>576.90263604596691</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row>
        <row r="52">
          <cell r="C52" t="str">
            <v>Revolving Credit Facility</v>
          </cell>
        </row>
        <row r="53">
          <cell r="C53" t="str">
            <v>Borrowing Base</v>
          </cell>
          <cell r="F53">
            <v>225</v>
          </cell>
          <cell r="G53">
            <v>225</v>
          </cell>
          <cell r="H53">
            <v>225</v>
          </cell>
          <cell r="I53">
            <v>225</v>
          </cell>
          <cell r="J53">
            <v>225</v>
          </cell>
          <cell r="K53">
            <v>225</v>
          </cell>
          <cell r="L53">
            <v>225</v>
          </cell>
          <cell r="M53">
            <v>225</v>
          </cell>
          <cell r="N53">
            <v>300</v>
          </cell>
          <cell r="O53">
            <v>525</v>
          </cell>
          <cell r="P53">
            <v>525</v>
          </cell>
          <cell r="Q53">
            <v>525</v>
          </cell>
          <cell r="R53">
            <v>525</v>
          </cell>
          <cell r="S53">
            <v>525</v>
          </cell>
          <cell r="T53">
            <v>525</v>
          </cell>
          <cell r="U53">
            <v>525</v>
          </cell>
          <cell r="V53">
            <v>950</v>
          </cell>
          <cell r="W53">
            <v>950</v>
          </cell>
          <cell r="X53">
            <v>950</v>
          </cell>
          <cell r="Y53">
            <v>950</v>
          </cell>
          <cell r="Z53">
            <v>950</v>
          </cell>
          <cell r="AA53">
            <v>950</v>
          </cell>
          <cell r="AB53">
            <v>950</v>
          </cell>
          <cell r="AC53">
            <v>950</v>
          </cell>
          <cell r="AD53">
            <v>1500</v>
          </cell>
          <cell r="AE53">
            <v>1500</v>
          </cell>
          <cell r="AF53">
            <v>1500</v>
          </cell>
          <cell r="AG53">
            <v>1500</v>
          </cell>
          <cell r="AH53">
            <v>1500</v>
          </cell>
          <cell r="AI53">
            <v>1500</v>
          </cell>
          <cell r="AJ53">
            <v>1500</v>
          </cell>
          <cell r="AK53">
            <v>1500</v>
          </cell>
          <cell r="AL53">
            <v>1500</v>
          </cell>
          <cell r="AM53">
            <v>1500</v>
          </cell>
          <cell r="AN53">
            <v>1500</v>
          </cell>
          <cell r="AO53">
            <v>1500</v>
          </cell>
          <cell r="AP53">
            <v>1500</v>
          </cell>
          <cell r="AQ53">
            <v>1500</v>
          </cell>
          <cell r="AR53">
            <v>1500</v>
          </cell>
          <cell r="AS53">
            <v>1500</v>
          </cell>
          <cell r="AT53">
            <v>1500</v>
          </cell>
          <cell r="AU53">
            <v>1500</v>
          </cell>
          <cell r="AV53">
            <v>1500</v>
          </cell>
          <cell r="AW53">
            <v>1500</v>
          </cell>
          <cell r="AX53">
            <v>1500</v>
          </cell>
          <cell r="AY53">
            <v>1500</v>
          </cell>
          <cell r="AZ53">
            <v>1500</v>
          </cell>
          <cell r="BA53">
            <v>1500</v>
          </cell>
        </row>
        <row r="54">
          <cell r="C54" t="str">
            <v>Amount Drawn</v>
          </cell>
          <cell r="F54">
            <v>0</v>
          </cell>
          <cell r="G54">
            <v>0</v>
          </cell>
          <cell r="H54">
            <v>0</v>
          </cell>
          <cell r="I54">
            <v>0</v>
          </cell>
          <cell r="J54">
            <v>0</v>
          </cell>
          <cell r="K54">
            <v>0</v>
          </cell>
          <cell r="L54">
            <v>0</v>
          </cell>
          <cell r="M54">
            <v>0</v>
          </cell>
          <cell r="N54">
            <v>0</v>
          </cell>
          <cell r="O54">
            <v>-143.91323027220506</v>
          </cell>
          <cell r="P54">
            <v>-289.11175812689339</v>
          </cell>
          <cell r="Q54">
            <v>-289.11175812689339</v>
          </cell>
          <cell r="R54">
            <v>-372.16888018615612</v>
          </cell>
          <cell r="S54">
            <v>-476.16015080263412</v>
          </cell>
          <cell r="T54">
            <v>-260.56342039555568</v>
          </cell>
          <cell r="U54">
            <v>-260.56342039555568</v>
          </cell>
          <cell r="V54">
            <v>-330.03435232128993</v>
          </cell>
          <cell r="W54">
            <v>-402.64819733403289</v>
          </cell>
          <cell r="X54">
            <v>-480.99740483502876</v>
          </cell>
          <cell r="Y54">
            <v>-480.99740483502876</v>
          </cell>
          <cell r="Z54">
            <v>-154.72063170710948</v>
          </cell>
          <cell r="AA54">
            <v>-239.32206563999222</v>
          </cell>
          <cell r="AB54">
            <v>-302.91110174046798</v>
          </cell>
          <cell r="AC54">
            <v>-302.91110174046798</v>
          </cell>
          <cell r="AD54">
            <v>-357.47241928130234</v>
          </cell>
          <cell r="AE54">
            <v>-421.44750816181437</v>
          </cell>
          <cell r="AF54">
            <v>-476.65182261328897</v>
          </cell>
          <cell r="AG54">
            <v>-476.65182261328897</v>
          </cell>
          <cell r="AH54">
            <v>-533.56052280504866</v>
          </cell>
          <cell r="AI54">
            <v>-588.28915951753731</v>
          </cell>
          <cell r="AJ54">
            <v>-634.89987352310186</v>
          </cell>
          <cell r="AK54">
            <v>-634.89987352310186</v>
          </cell>
          <cell r="AL54">
            <v>-681.69059387173729</v>
          </cell>
          <cell r="AM54">
            <v>-718.15339614587106</v>
          </cell>
          <cell r="AN54">
            <v>-755.46165865655553</v>
          </cell>
          <cell r="AO54">
            <v>-755.46165865655553</v>
          </cell>
          <cell r="AP54">
            <v>-394.21710150657401</v>
          </cell>
          <cell r="AQ54">
            <v>-442.87447907868932</v>
          </cell>
          <cell r="AR54">
            <v>-481.00238838918187</v>
          </cell>
          <cell r="AS54">
            <v>-481.00238838918187</v>
          </cell>
          <cell r="AT54">
            <v>-508.77606269943601</v>
          </cell>
          <cell r="AU54">
            <v>-538.61438008727305</v>
          </cell>
          <cell r="AV54">
            <v>-558.38386804453694</v>
          </cell>
          <cell r="AW54">
            <v>-558.38386804453694</v>
          </cell>
          <cell r="AX54">
            <v>-577.66115786680166</v>
          </cell>
          <cell r="AY54">
            <v>-586.52357667226238</v>
          </cell>
          <cell r="AZ54">
            <v>-587.99212457802378</v>
          </cell>
          <cell r="BA54">
            <v>-587.99212457802378</v>
          </cell>
        </row>
        <row r="55">
          <cell r="C55" t="str">
            <v>Revolver Availability</v>
          </cell>
          <cell r="F55">
            <v>225</v>
          </cell>
          <cell r="G55">
            <v>225</v>
          </cell>
          <cell r="H55">
            <v>225</v>
          </cell>
          <cell r="I55">
            <v>225</v>
          </cell>
          <cell r="J55">
            <v>225</v>
          </cell>
          <cell r="K55">
            <v>225</v>
          </cell>
          <cell r="L55">
            <v>225</v>
          </cell>
          <cell r="M55">
            <v>225</v>
          </cell>
          <cell r="N55">
            <v>300</v>
          </cell>
          <cell r="O55">
            <v>381.08676972779494</v>
          </cell>
          <cell r="P55">
            <v>235.88824187310661</v>
          </cell>
          <cell r="Q55">
            <v>235.88824187310661</v>
          </cell>
          <cell r="R55">
            <v>152.83111981384388</v>
          </cell>
          <cell r="S55">
            <v>48.839849197365879</v>
          </cell>
          <cell r="T55">
            <v>264.43657960444432</v>
          </cell>
          <cell r="U55">
            <v>264.43657960444432</v>
          </cell>
          <cell r="V55">
            <v>619.96564767871007</v>
          </cell>
          <cell r="W55">
            <v>547.35180266596717</v>
          </cell>
          <cell r="X55">
            <v>469.00259516497124</v>
          </cell>
          <cell r="Y55">
            <v>469.00259516497124</v>
          </cell>
          <cell r="Z55">
            <v>795.27936829289047</v>
          </cell>
          <cell r="AA55">
            <v>710.67793436000784</v>
          </cell>
          <cell r="AB55">
            <v>647.08889825953202</v>
          </cell>
          <cell r="AC55">
            <v>647.08889825953202</v>
          </cell>
          <cell r="AD55">
            <v>1142.5275807186977</v>
          </cell>
          <cell r="AE55">
            <v>1078.5524918381857</v>
          </cell>
          <cell r="AF55">
            <v>1023.3481773867111</v>
          </cell>
          <cell r="AG55">
            <v>1023.3481773867111</v>
          </cell>
          <cell r="AH55">
            <v>966.43947719495134</v>
          </cell>
          <cell r="AI55">
            <v>911.71084048246269</v>
          </cell>
          <cell r="AJ55">
            <v>865.10012647689814</v>
          </cell>
          <cell r="AK55">
            <v>865.10012647689814</v>
          </cell>
          <cell r="AL55">
            <v>818.30940612826271</v>
          </cell>
          <cell r="AM55">
            <v>781.84660385412894</v>
          </cell>
          <cell r="AN55">
            <v>744.53834134344447</v>
          </cell>
          <cell r="AO55">
            <v>744.53834134344447</v>
          </cell>
          <cell r="AP55">
            <v>1105.782898493426</v>
          </cell>
          <cell r="AQ55">
            <v>1057.1255209213107</v>
          </cell>
          <cell r="AR55">
            <v>1018.9976116108181</v>
          </cell>
          <cell r="AS55">
            <v>1018.9976116108181</v>
          </cell>
          <cell r="AT55">
            <v>991.22393730056399</v>
          </cell>
          <cell r="AU55">
            <v>961.38561991272695</v>
          </cell>
          <cell r="AV55">
            <v>941.61613195546306</v>
          </cell>
          <cell r="AW55">
            <v>941.61613195546306</v>
          </cell>
          <cell r="AX55">
            <v>922.33884213319834</v>
          </cell>
          <cell r="AY55">
            <v>913.47642332773762</v>
          </cell>
          <cell r="AZ55">
            <v>912.00787542197622</v>
          </cell>
          <cell r="BA55">
            <v>912.00787542197622</v>
          </cell>
        </row>
        <row r="57">
          <cell r="C57" t="str">
            <v>Liquidity at end of period</v>
          </cell>
          <cell r="F57">
            <v>227.63777999999999</v>
          </cell>
          <cell r="G57">
            <v>536.54927055555561</v>
          </cell>
          <cell r="H57">
            <v>910.78329455555559</v>
          </cell>
          <cell r="I57">
            <v>910.78329455555559</v>
          </cell>
          <cell r="J57">
            <v>814.88768131865663</v>
          </cell>
          <cell r="K57">
            <v>710.43152764360809</v>
          </cell>
          <cell r="L57">
            <v>1219.397719928535</v>
          </cell>
          <cell r="M57">
            <v>1219.397719928535</v>
          </cell>
          <cell r="N57">
            <v>876.90263604596691</v>
          </cell>
          <cell r="O57">
            <v>381.08676972779494</v>
          </cell>
          <cell r="P57">
            <v>235.88824187310661</v>
          </cell>
          <cell r="Q57">
            <v>235.88824187310661</v>
          </cell>
          <cell r="R57">
            <v>152.83111981384388</v>
          </cell>
          <cell r="S57">
            <v>48.839849197365879</v>
          </cell>
          <cell r="T57">
            <v>264.43657960444432</v>
          </cell>
          <cell r="U57">
            <v>264.43657960444432</v>
          </cell>
          <cell r="V57">
            <v>619.96564767871007</v>
          </cell>
          <cell r="W57">
            <v>547.35180266596717</v>
          </cell>
          <cell r="X57">
            <v>469.00259516497124</v>
          </cell>
          <cell r="Y57">
            <v>469.00259516497124</v>
          </cell>
          <cell r="Z57">
            <v>795.27936829289047</v>
          </cell>
          <cell r="AA57">
            <v>710.67793436000784</v>
          </cell>
          <cell r="AB57">
            <v>647.08889825953202</v>
          </cell>
          <cell r="AC57">
            <v>647.08889825953202</v>
          </cell>
          <cell r="AD57">
            <v>1142.5275807186977</v>
          </cell>
          <cell r="AE57">
            <v>1078.5524918381857</v>
          </cell>
          <cell r="AF57">
            <v>1023.3481773867111</v>
          </cell>
          <cell r="AG57">
            <v>1023.3481773867111</v>
          </cell>
          <cell r="AH57">
            <v>966.43947719495134</v>
          </cell>
          <cell r="AI57">
            <v>911.71084048246269</v>
          </cell>
          <cell r="AJ57">
            <v>865.10012647689814</v>
          </cell>
          <cell r="AK57">
            <v>865.10012647689814</v>
          </cell>
          <cell r="AL57">
            <v>818.30940612826271</v>
          </cell>
          <cell r="AM57">
            <v>781.84660385412894</v>
          </cell>
          <cell r="AN57">
            <v>744.53834134344447</v>
          </cell>
          <cell r="AO57">
            <v>744.53834134344447</v>
          </cell>
          <cell r="AP57">
            <v>1105.782898493426</v>
          </cell>
          <cell r="AQ57">
            <v>1057.1255209213107</v>
          </cell>
          <cell r="AR57">
            <v>1018.9976116108181</v>
          </cell>
          <cell r="AS57">
            <v>1018.9976116108181</v>
          </cell>
          <cell r="AT57">
            <v>991.22393730056399</v>
          </cell>
          <cell r="AU57">
            <v>961.38561991272695</v>
          </cell>
          <cell r="AV57">
            <v>941.61613195546306</v>
          </cell>
          <cell r="AW57">
            <v>941.61613195546306</v>
          </cell>
          <cell r="AX57">
            <v>922.33884213319834</v>
          </cell>
          <cell r="AY57">
            <v>913.47642332773762</v>
          </cell>
          <cell r="AZ57">
            <v>912.00787542197622</v>
          </cell>
          <cell r="BA57">
            <v>912.00787542197622</v>
          </cell>
        </row>
        <row r="60">
          <cell r="C60" t="str">
            <v>Revolver</v>
          </cell>
        </row>
        <row r="61">
          <cell r="C61" t="str">
            <v>BB</v>
          </cell>
          <cell r="I61">
            <v>0</v>
          </cell>
          <cell r="J61">
            <v>0</v>
          </cell>
          <cell r="K61">
            <v>0</v>
          </cell>
          <cell r="L61">
            <v>0</v>
          </cell>
          <cell r="M61">
            <v>0</v>
          </cell>
          <cell r="N61">
            <v>0</v>
          </cell>
          <cell r="O61">
            <v>0</v>
          </cell>
          <cell r="P61">
            <v>143.91323027220506</v>
          </cell>
          <cell r="Q61">
            <v>0</v>
          </cell>
          <cell r="R61">
            <v>289.11175812689339</v>
          </cell>
          <cell r="S61">
            <v>372.16888018615612</v>
          </cell>
          <cell r="T61">
            <v>476.16015080263412</v>
          </cell>
          <cell r="U61">
            <v>0</v>
          </cell>
          <cell r="V61">
            <v>260.56342039555568</v>
          </cell>
          <cell r="W61">
            <v>330.03435232128993</v>
          </cell>
          <cell r="X61">
            <v>402.64819733403289</v>
          </cell>
          <cell r="Y61">
            <v>0</v>
          </cell>
          <cell r="Z61">
            <v>480.99740483502876</v>
          </cell>
          <cell r="AA61">
            <v>154.72063170710948</v>
          </cell>
          <cell r="AB61">
            <v>239.32206563999222</v>
          </cell>
          <cell r="AC61">
            <v>0</v>
          </cell>
          <cell r="AD61">
            <v>302.91110174046798</v>
          </cell>
          <cell r="AE61">
            <v>357.47241928130234</v>
          </cell>
          <cell r="AF61">
            <v>421.44750816181437</v>
          </cell>
          <cell r="AG61">
            <v>0</v>
          </cell>
          <cell r="AH61">
            <v>476.65182261328897</v>
          </cell>
          <cell r="AI61">
            <v>533.56052280504866</v>
          </cell>
          <cell r="AJ61">
            <v>588.28915951753731</v>
          </cell>
          <cell r="AK61">
            <v>0</v>
          </cell>
          <cell r="AL61">
            <v>634.89987352310186</v>
          </cell>
          <cell r="AM61">
            <v>681.69059387173729</v>
          </cell>
          <cell r="AN61">
            <v>718.15339614587106</v>
          </cell>
          <cell r="AO61">
            <v>0</v>
          </cell>
          <cell r="AP61">
            <v>755.46165865655553</v>
          </cell>
          <cell r="AQ61">
            <v>394.21710150657401</v>
          </cell>
          <cell r="AR61">
            <v>442.87447907868932</v>
          </cell>
          <cell r="AS61">
            <v>0</v>
          </cell>
          <cell r="AT61">
            <v>481.00238838918187</v>
          </cell>
          <cell r="AU61">
            <v>508.77606269943601</v>
          </cell>
          <cell r="AV61">
            <v>538.61438008727305</v>
          </cell>
          <cell r="AW61">
            <v>0</v>
          </cell>
          <cell r="AX61">
            <v>558.38386804453694</v>
          </cell>
          <cell r="AY61">
            <v>577.66115786680166</v>
          </cell>
          <cell r="AZ61">
            <v>586.52357667226238</v>
          </cell>
          <cell r="BA61">
            <v>0</v>
          </cell>
        </row>
        <row r="62">
          <cell r="C62" t="str">
            <v>Change</v>
          </cell>
          <cell r="I62">
            <v>0</v>
          </cell>
          <cell r="J62">
            <v>0</v>
          </cell>
          <cell r="K62">
            <v>0</v>
          </cell>
          <cell r="L62">
            <v>0</v>
          </cell>
          <cell r="M62">
            <v>0</v>
          </cell>
          <cell r="N62">
            <v>0</v>
          </cell>
          <cell r="O62">
            <v>143.91323027220506</v>
          </cell>
          <cell r="P62">
            <v>145.19852785468834</v>
          </cell>
          <cell r="Q62">
            <v>289.11175812689339</v>
          </cell>
          <cell r="R62">
            <v>83.057122059262738</v>
          </cell>
          <cell r="S62">
            <v>103.99127061647799</v>
          </cell>
          <cell r="T62">
            <v>-215.59673040707844</v>
          </cell>
          <cell r="U62">
            <v>-28.54833773133771</v>
          </cell>
          <cell r="V62">
            <v>69.470931925734234</v>
          </cell>
          <cell r="W62">
            <v>72.613845012742956</v>
          </cell>
          <cell r="X62">
            <v>78.349207500995902</v>
          </cell>
          <cell r="Y62">
            <v>220.43398443947311</v>
          </cell>
          <cell r="Z62">
            <v>-326.27677312791928</v>
          </cell>
          <cell r="AA62">
            <v>84.601433932882728</v>
          </cell>
          <cell r="AB62">
            <v>63.589036100475781</v>
          </cell>
          <cell r="AC62">
            <v>-178.08630309456078</v>
          </cell>
          <cell r="AD62">
            <v>54.561317540834366</v>
          </cell>
          <cell r="AE62">
            <v>63.975088880512033</v>
          </cell>
          <cell r="AF62">
            <v>55.204314451474616</v>
          </cell>
          <cell r="AG62">
            <v>173.74072087282102</v>
          </cell>
          <cell r="AH62">
            <v>56.908700191759692</v>
          </cell>
          <cell r="AI62">
            <v>54.728636712488694</v>
          </cell>
          <cell r="AJ62">
            <v>46.610714005564589</v>
          </cell>
          <cell r="AK62">
            <v>158.24805090981297</v>
          </cell>
          <cell r="AL62">
            <v>46.790720348635489</v>
          </cell>
          <cell r="AM62">
            <v>36.462802274133779</v>
          </cell>
          <cell r="AN62">
            <v>37.308262510684415</v>
          </cell>
          <cell r="AO62">
            <v>120.56178513345368</v>
          </cell>
          <cell r="AP62">
            <v>-361.24455714998152</v>
          </cell>
          <cell r="AQ62">
            <v>48.657377572115308</v>
          </cell>
          <cell r="AR62">
            <v>38.127909310492527</v>
          </cell>
          <cell r="AS62">
            <v>-274.45927026737365</v>
          </cell>
          <cell r="AT62">
            <v>27.773674310254137</v>
          </cell>
          <cell r="AU62">
            <v>29.838317387837094</v>
          </cell>
          <cell r="AV62">
            <v>19.769487957263891</v>
          </cell>
          <cell r="AW62">
            <v>77.381479655355122</v>
          </cell>
          <cell r="AX62">
            <v>19.277289822264777</v>
          </cell>
          <cell r="AY62">
            <v>8.8624188054607771</v>
          </cell>
          <cell r="AZ62">
            <v>1.4685479057613691</v>
          </cell>
          <cell r="BA62">
            <v>29.608256533486923</v>
          </cell>
        </row>
        <row r="63">
          <cell r="C63" t="str">
            <v>EB</v>
          </cell>
          <cell r="I63">
            <v>0</v>
          </cell>
          <cell r="J63">
            <v>0</v>
          </cell>
          <cell r="K63">
            <v>0</v>
          </cell>
          <cell r="L63">
            <v>0</v>
          </cell>
          <cell r="M63">
            <v>0</v>
          </cell>
          <cell r="N63">
            <v>0</v>
          </cell>
          <cell r="O63">
            <v>143.91323027220506</v>
          </cell>
          <cell r="P63">
            <v>289.11175812689339</v>
          </cell>
          <cell r="Q63">
            <v>289.11175812689339</v>
          </cell>
          <cell r="R63">
            <v>372.16888018615612</v>
          </cell>
          <cell r="S63">
            <v>476.16015080263412</v>
          </cell>
          <cell r="T63">
            <v>260.56342039555568</v>
          </cell>
          <cell r="U63">
            <v>-28.54833773133771</v>
          </cell>
          <cell r="V63">
            <v>330.03435232128993</v>
          </cell>
          <cell r="W63">
            <v>402.64819733403289</v>
          </cell>
          <cell r="X63">
            <v>480.99740483502876</v>
          </cell>
          <cell r="Y63">
            <v>220.43398443947311</v>
          </cell>
          <cell r="Z63">
            <v>154.72063170710948</v>
          </cell>
          <cell r="AA63">
            <v>239.32206563999222</v>
          </cell>
          <cell r="AB63">
            <v>302.91110174046798</v>
          </cell>
          <cell r="AC63">
            <v>-178.08630309456078</v>
          </cell>
          <cell r="AD63">
            <v>357.47241928130234</v>
          </cell>
          <cell r="AE63">
            <v>421.44750816181437</v>
          </cell>
          <cell r="AF63">
            <v>476.65182261328897</v>
          </cell>
          <cell r="AG63">
            <v>173.74072087282102</v>
          </cell>
          <cell r="AH63">
            <v>533.56052280504866</v>
          </cell>
          <cell r="AI63">
            <v>588.28915951753731</v>
          </cell>
          <cell r="AJ63">
            <v>634.89987352310186</v>
          </cell>
          <cell r="AK63">
            <v>158.24805090981297</v>
          </cell>
          <cell r="AL63">
            <v>681.69059387173729</v>
          </cell>
          <cell r="AM63">
            <v>718.15339614587106</v>
          </cell>
          <cell r="AN63">
            <v>755.46165865655553</v>
          </cell>
          <cell r="AO63">
            <v>120.56178513345368</v>
          </cell>
          <cell r="AP63">
            <v>394.21710150657401</v>
          </cell>
          <cell r="AQ63">
            <v>442.87447907868932</v>
          </cell>
          <cell r="AR63">
            <v>481.00238838918187</v>
          </cell>
          <cell r="AS63">
            <v>-274.45927026737365</v>
          </cell>
          <cell r="AT63">
            <v>508.77606269943601</v>
          </cell>
          <cell r="AU63">
            <v>538.61438008727305</v>
          </cell>
          <cell r="AV63">
            <v>558.38386804453694</v>
          </cell>
          <cell r="AW63">
            <v>77.381479655355122</v>
          </cell>
          <cell r="AX63">
            <v>577.66115786680166</v>
          </cell>
          <cell r="AY63">
            <v>586.52357667226238</v>
          </cell>
          <cell r="AZ63">
            <v>587.99212457802378</v>
          </cell>
          <cell r="BA63">
            <v>29.608256533486923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V"/>
      <sheetName val="Results"/>
      <sheetName val="Results (2)"/>
      <sheetName val="Results (3)"/>
      <sheetName val="Results (4)"/>
      <sheetName val="Precalc"/>
      <sheetName val="P"/>
      <sheetName val="S"/>
      <sheetName val="OOW"/>
      <sheetName val="RWM"/>
      <sheetName val="a"/>
      <sheetName val="EF"/>
      <sheetName val="Time5value"/>
      <sheetName val="V"/>
      <sheetName val="comp"/>
      <sheetName val="EP"/>
      <sheetName val="EPFO"/>
      <sheetName val="EPMG"/>
      <sheetName val="EPXP"/>
      <sheetName val="EPFT"/>
      <sheetName val="EAP"/>
      <sheetName val="Post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ED"/>
      <sheetName val="SUCCESS"/>
      <sheetName val="DETAIL"/>
      <sheetName val="HEDGE"/>
      <sheetName val="Analysis"/>
      <sheetName val="Analysis 2001"/>
      <sheetName val="Pricing"/>
      <sheetName val="SHARES"/>
      <sheetName val="ADJ"/>
      <sheetName val="ASSUMP"/>
      <sheetName val="ACQ"/>
      <sheetName val="Deep"/>
      <sheetName val="OFF"/>
      <sheetName val="Base"/>
      <sheetName val="Base 2000"/>
      <sheetName val="Base IS"/>
      <sheetName val="Base Monthly"/>
      <sheetName val="Base SE"/>
      <sheetName val="Ratios"/>
      <sheetName val="EBITDA"/>
      <sheetName val="LOE monthly"/>
      <sheetName val="YTD"/>
      <sheetName val="IR Model"/>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ap Structure "/>
      <sheetName val="Cash Flow (Burn) Model"/>
      <sheetName val="Model Assumptions"/>
      <sheetName val="Hedging"/>
      <sheetName val="Fwd Comm. Curves"/>
      <sheetName val="Valuation Waterfall"/>
      <sheetName val="Liquidation Analysis"/>
      <sheetName val="IS"/>
      <sheetName val="BS"/>
      <sheetName val="CF"/>
      <sheetName val="Comps"/>
      <sheetName val="Subs"/>
    </sheetNames>
    <sheetDataSet>
      <sheetData sheetId="0"/>
      <sheetData sheetId="1"/>
      <sheetData sheetId="2"/>
      <sheetData sheetId="3">
        <row r="2">
          <cell r="C2">
            <v>2</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DW BLUE-GOLD-GRAY">
      <a:dk1>
        <a:sysClr val="windowText" lastClr="000000"/>
      </a:dk1>
      <a:lt1>
        <a:sysClr val="window" lastClr="FFFFFF"/>
      </a:lt1>
      <a:dk2>
        <a:srgbClr val="44546A"/>
      </a:dk2>
      <a:lt2>
        <a:srgbClr val="E7E6E6"/>
      </a:lt2>
      <a:accent1>
        <a:srgbClr val="0266A4"/>
      </a:accent1>
      <a:accent2>
        <a:srgbClr val="FFB133"/>
      </a:accent2>
      <a:accent3>
        <a:srgbClr val="6D91B8"/>
      </a:accent3>
      <a:accent4>
        <a:srgbClr val="002244"/>
      </a:accent4>
      <a:accent5>
        <a:srgbClr val="FFD287"/>
      </a:accent5>
      <a:accent6>
        <a:srgbClr val="78B9EB"/>
      </a:accent6>
      <a:hlink>
        <a:srgbClr val="B96400"/>
      </a:hlink>
      <a:folHlink>
        <a:srgbClr val="B9640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Y11"/>
  <sheetViews>
    <sheetView workbookViewId="0">
      <selection activeCell="D17" sqref="D17"/>
    </sheetView>
  </sheetViews>
  <sheetFormatPr defaultRowHeight="15" x14ac:dyDescent="0.25"/>
  <cols>
    <col min="1" max="16384" width="9.33203125" style="1"/>
  </cols>
  <sheetData>
    <row r="2" spans="1:25" x14ac:dyDescent="0.25">
      <c r="A2" s="418" t="s">
        <v>282</v>
      </c>
      <c r="B2" s="419"/>
      <c r="C2" s="419"/>
      <c r="D2" s="419"/>
      <c r="E2" s="419"/>
      <c r="F2" s="419"/>
      <c r="G2" s="419"/>
      <c r="H2" s="419"/>
      <c r="I2" s="419"/>
      <c r="J2" s="419"/>
      <c r="K2" s="419"/>
      <c r="L2" s="419"/>
      <c r="M2" s="419"/>
      <c r="N2" s="419"/>
      <c r="O2" s="419"/>
      <c r="P2" s="419"/>
      <c r="Q2" s="419"/>
      <c r="R2" s="419"/>
      <c r="S2" s="419"/>
      <c r="T2" s="419"/>
      <c r="U2" s="419"/>
      <c r="V2" s="419"/>
      <c r="W2" s="419"/>
      <c r="X2" s="419"/>
      <c r="Y2" s="419"/>
    </row>
    <row r="3" spans="1:25" x14ac:dyDescent="0.25">
      <c r="A3" s="463" t="s">
        <v>283</v>
      </c>
      <c r="B3" s="463"/>
      <c r="C3" s="463"/>
      <c r="D3" s="463"/>
      <c r="E3" s="463"/>
      <c r="F3" s="463"/>
      <c r="G3" s="463"/>
      <c r="H3" s="463"/>
      <c r="I3" s="463"/>
      <c r="J3" s="463"/>
      <c r="K3" s="463"/>
      <c r="L3" s="463"/>
      <c r="M3" s="463"/>
      <c r="N3" s="463"/>
      <c r="O3" s="463"/>
      <c r="P3" s="463"/>
      <c r="Q3" s="463"/>
      <c r="R3" s="463"/>
      <c r="S3" s="463"/>
      <c r="T3" s="463"/>
      <c r="U3" s="463"/>
      <c r="V3" s="463"/>
      <c r="W3" s="463"/>
      <c r="X3" s="463"/>
      <c r="Y3" s="463"/>
    </row>
    <row r="4" spans="1:25" x14ac:dyDescent="0.25">
      <c r="A4" s="463"/>
      <c r="B4" s="463"/>
      <c r="C4" s="463"/>
      <c r="D4" s="463"/>
      <c r="E4" s="463"/>
      <c r="F4" s="463"/>
      <c r="G4" s="463"/>
      <c r="H4" s="463"/>
      <c r="I4" s="463"/>
      <c r="J4" s="463"/>
      <c r="K4" s="463"/>
      <c r="L4" s="463"/>
      <c r="M4" s="463"/>
      <c r="N4" s="463"/>
      <c r="O4" s="463"/>
      <c r="P4" s="463"/>
      <c r="Q4" s="463"/>
      <c r="R4" s="463"/>
      <c r="S4" s="463"/>
      <c r="T4" s="463"/>
      <c r="U4" s="463"/>
      <c r="V4" s="463"/>
      <c r="W4" s="463"/>
      <c r="X4" s="463"/>
      <c r="Y4" s="463"/>
    </row>
    <row r="5" spans="1:25" x14ac:dyDescent="0.25">
      <c r="A5" s="463" t="s">
        <v>284</v>
      </c>
      <c r="B5" s="463"/>
      <c r="C5" s="463"/>
      <c r="D5" s="463"/>
      <c r="E5" s="463"/>
      <c r="F5" s="463"/>
      <c r="G5" s="463"/>
      <c r="H5" s="463"/>
      <c r="I5" s="463"/>
      <c r="J5" s="463"/>
      <c r="K5" s="463"/>
      <c r="L5" s="463"/>
      <c r="M5" s="463"/>
      <c r="N5" s="463"/>
      <c r="O5" s="463"/>
      <c r="P5" s="463"/>
      <c r="Q5" s="463"/>
      <c r="R5" s="463"/>
      <c r="S5" s="463"/>
      <c r="T5" s="463"/>
      <c r="U5" s="463"/>
      <c r="V5" s="463"/>
      <c r="W5" s="463"/>
      <c r="X5" s="463"/>
      <c r="Y5" s="463"/>
    </row>
    <row r="6" spans="1:25" x14ac:dyDescent="0.25">
      <c r="A6" s="463"/>
      <c r="B6" s="463"/>
      <c r="C6" s="463"/>
      <c r="D6" s="463"/>
      <c r="E6" s="463"/>
      <c r="F6" s="463"/>
      <c r="G6" s="463"/>
      <c r="H6" s="463"/>
      <c r="I6" s="463"/>
      <c r="J6" s="463"/>
      <c r="K6" s="463"/>
      <c r="L6" s="463"/>
      <c r="M6" s="463"/>
      <c r="N6" s="463"/>
      <c r="O6" s="463"/>
      <c r="P6" s="463"/>
      <c r="Q6" s="463"/>
      <c r="R6" s="463"/>
      <c r="S6" s="463"/>
      <c r="T6" s="463"/>
      <c r="U6" s="463"/>
      <c r="V6" s="463"/>
      <c r="W6" s="463"/>
      <c r="X6" s="463"/>
      <c r="Y6" s="463"/>
    </row>
    <row r="7" spans="1:25" x14ac:dyDescent="0.25">
      <c r="A7" s="420" t="s">
        <v>285</v>
      </c>
      <c r="B7" s="419"/>
      <c r="C7" s="419"/>
      <c r="D7" s="419"/>
      <c r="E7" s="419"/>
      <c r="F7" s="419"/>
      <c r="G7" s="419"/>
      <c r="H7" s="419"/>
      <c r="I7" s="419"/>
      <c r="J7" s="419"/>
      <c r="K7" s="419"/>
      <c r="L7" s="419"/>
      <c r="M7" s="419"/>
      <c r="N7" s="419"/>
      <c r="O7" s="419"/>
      <c r="P7" s="419"/>
      <c r="Q7" s="419"/>
      <c r="R7" s="419"/>
      <c r="S7" s="419"/>
      <c r="T7" s="419"/>
      <c r="U7" s="419"/>
      <c r="V7" s="419"/>
      <c r="W7" s="419"/>
      <c r="X7" s="419"/>
      <c r="Y7" s="419"/>
    </row>
    <row r="8" spans="1:25" x14ac:dyDescent="0.25">
      <c r="A8" s="463" t="s">
        <v>286</v>
      </c>
      <c r="B8" s="463"/>
      <c r="C8" s="463"/>
      <c r="D8" s="463"/>
      <c r="E8" s="463"/>
      <c r="F8" s="463"/>
      <c r="G8" s="463"/>
      <c r="H8" s="463"/>
      <c r="I8" s="463"/>
      <c r="J8" s="463"/>
      <c r="K8" s="463"/>
      <c r="L8" s="463"/>
      <c r="M8" s="463"/>
      <c r="N8" s="463"/>
      <c r="O8" s="463"/>
      <c r="P8" s="463"/>
      <c r="Q8" s="463"/>
      <c r="R8" s="463"/>
      <c r="S8" s="463"/>
      <c r="T8" s="463"/>
      <c r="U8" s="463"/>
      <c r="V8" s="463"/>
      <c r="W8" s="463"/>
      <c r="X8" s="463"/>
      <c r="Y8" s="463"/>
    </row>
    <row r="9" spans="1:25" x14ac:dyDescent="0.25">
      <c r="A9" s="463"/>
      <c r="B9" s="463"/>
      <c r="C9" s="463"/>
      <c r="D9" s="463"/>
      <c r="E9" s="463"/>
      <c r="F9" s="463"/>
      <c r="G9" s="463"/>
      <c r="H9" s="463"/>
      <c r="I9" s="463"/>
      <c r="J9" s="463"/>
      <c r="K9" s="463"/>
      <c r="L9" s="463"/>
      <c r="M9" s="463"/>
      <c r="N9" s="463"/>
      <c r="O9" s="463"/>
      <c r="P9" s="463"/>
      <c r="Q9" s="463"/>
      <c r="R9" s="463"/>
      <c r="S9" s="463"/>
      <c r="T9" s="463"/>
      <c r="U9" s="463"/>
      <c r="V9" s="463"/>
      <c r="W9" s="463"/>
      <c r="X9" s="463"/>
      <c r="Y9" s="463"/>
    </row>
    <row r="10" spans="1:25" x14ac:dyDescent="0.25">
      <c r="A10" s="463"/>
      <c r="B10" s="463"/>
      <c r="C10" s="463"/>
      <c r="D10" s="463"/>
      <c r="E10" s="463"/>
      <c r="F10" s="463"/>
      <c r="G10" s="463"/>
      <c r="H10" s="463"/>
      <c r="I10" s="463"/>
      <c r="J10" s="463"/>
      <c r="K10" s="463"/>
      <c r="L10" s="463"/>
      <c r="M10" s="463"/>
      <c r="N10" s="463"/>
      <c r="O10" s="463"/>
      <c r="P10" s="463"/>
      <c r="Q10" s="463"/>
      <c r="R10" s="463"/>
      <c r="S10" s="463"/>
      <c r="T10" s="463"/>
      <c r="U10" s="463"/>
      <c r="V10" s="463"/>
      <c r="W10" s="463"/>
      <c r="X10" s="463"/>
      <c r="Y10" s="463"/>
    </row>
    <row r="11" spans="1:25" x14ac:dyDescent="0.25">
      <c r="A11" s="463"/>
      <c r="B11" s="463"/>
      <c r="C11" s="463"/>
      <c r="D11" s="463"/>
      <c r="E11" s="463"/>
      <c r="F11" s="463"/>
      <c r="G11" s="463"/>
      <c r="H11" s="463"/>
      <c r="I11" s="463"/>
      <c r="J11" s="463"/>
      <c r="K11" s="463"/>
      <c r="L11" s="463"/>
      <c r="M11" s="463"/>
      <c r="N11" s="463"/>
      <c r="O11" s="463"/>
      <c r="P11" s="463"/>
      <c r="Q11" s="463"/>
      <c r="R11" s="463"/>
      <c r="S11" s="463"/>
      <c r="T11" s="463"/>
      <c r="U11" s="463"/>
      <c r="V11" s="463"/>
      <c r="W11" s="463"/>
      <c r="X11" s="463"/>
      <c r="Y11" s="463"/>
    </row>
  </sheetData>
  <mergeCells count="3">
    <mergeCell ref="A3:Y4"/>
    <mergeCell ref="A5:Y6"/>
    <mergeCell ref="A8:Y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4"/>
  <sheetViews>
    <sheetView showGridLines="0" zoomScaleNormal="100" workbookViewId="0">
      <selection activeCell="F106" sqref="F106"/>
    </sheetView>
  </sheetViews>
  <sheetFormatPr defaultColWidth="5.5" defaultRowHeight="12" x14ac:dyDescent="0.2"/>
  <cols>
    <col min="1" max="1" width="7.6640625" style="206" customWidth="1"/>
    <col min="2" max="2" width="40.6640625" style="206" customWidth="1"/>
    <col min="3" max="8" width="13.1640625" style="206" customWidth="1"/>
    <col min="9" max="16384" width="5.5" style="206"/>
  </cols>
  <sheetData>
    <row r="1" spans="1:8" ht="12.75" thickBot="1" x14ac:dyDescent="0.25">
      <c r="A1" s="206">
        <v>1000</v>
      </c>
    </row>
    <row r="2" spans="1:8" x14ac:dyDescent="0.2">
      <c r="B2" s="219" t="s">
        <v>126</v>
      </c>
      <c r="C2" s="220"/>
      <c r="D2" s="220"/>
      <c r="E2" s="220"/>
      <c r="F2" s="516"/>
      <c r="G2" s="516"/>
      <c r="H2" s="517"/>
    </row>
    <row r="3" spans="1:8" ht="24" x14ac:dyDescent="0.2">
      <c r="B3" s="200" t="s">
        <v>43</v>
      </c>
      <c r="C3" s="174" t="s">
        <v>239</v>
      </c>
      <c r="D3" s="174" t="s">
        <v>240</v>
      </c>
      <c r="E3" s="174" t="s">
        <v>241</v>
      </c>
      <c r="F3" s="174" t="s">
        <v>242</v>
      </c>
      <c r="G3" s="439" t="s">
        <v>291</v>
      </c>
      <c r="H3" s="216" t="s">
        <v>302</v>
      </c>
    </row>
    <row r="4" spans="1:8" x14ac:dyDescent="0.2">
      <c r="B4" s="200" t="s">
        <v>74</v>
      </c>
      <c r="C4" s="174" t="s">
        <v>142</v>
      </c>
      <c r="D4" s="174" t="s">
        <v>142</v>
      </c>
      <c r="E4" s="174" t="s">
        <v>142</v>
      </c>
      <c r="F4" s="174" t="s">
        <v>142</v>
      </c>
      <c r="G4" s="439" t="s">
        <v>142</v>
      </c>
      <c r="H4" s="216" t="s">
        <v>142</v>
      </c>
    </row>
    <row r="5" spans="1:8" x14ac:dyDescent="0.2">
      <c r="B5" s="162" t="s">
        <v>75</v>
      </c>
      <c r="C5" s="163" t="s">
        <v>76</v>
      </c>
      <c r="D5" s="163" t="s">
        <v>76</v>
      </c>
      <c r="E5" s="163" t="s">
        <v>76</v>
      </c>
      <c r="F5" s="163" t="s">
        <v>76</v>
      </c>
      <c r="G5" s="440" t="s">
        <v>76</v>
      </c>
      <c r="H5" s="164" t="s">
        <v>76</v>
      </c>
    </row>
    <row r="6" spans="1:8" x14ac:dyDescent="0.2">
      <c r="B6" s="171" t="s">
        <v>77</v>
      </c>
      <c r="C6" s="172"/>
      <c r="D6" s="172"/>
      <c r="E6" s="172"/>
      <c r="F6" s="172"/>
      <c r="G6" s="441"/>
      <c r="H6" s="173"/>
    </row>
    <row r="7" spans="1:8" x14ac:dyDescent="0.2">
      <c r="B7" s="168" t="s">
        <v>196</v>
      </c>
      <c r="C7" s="169">
        <v>67645</v>
      </c>
      <c r="D7" s="169">
        <v>60702</v>
      </c>
      <c r="E7" s="169">
        <v>75973</v>
      </c>
      <c r="F7" s="169">
        <v>63879</v>
      </c>
      <c r="G7" s="442">
        <v>58045</v>
      </c>
      <c r="H7" s="170">
        <f>SUM(D7:G7)</f>
        <v>258599</v>
      </c>
    </row>
    <row r="8" spans="1:8" x14ac:dyDescent="0.2">
      <c r="B8" s="168"/>
      <c r="C8" s="169"/>
      <c r="D8" s="169"/>
      <c r="E8" s="169"/>
      <c r="F8" s="169"/>
      <c r="G8" s="442"/>
      <c r="H8" s="170"/>
    </row>
    <row r="9" spans="1:8" x14ac:dyDescent="0.2">
      <c r="B9" s="171" t="s">
        <v>78</v>
      </c>
      <c r="C9" s="172"/>
      <c r="D9" s="172"/>
      <c r="E9" s="172"/>
      <c r="F9" s="172"/>
      <c r="G9" s="441"/>
      <c r="H9" s="173"/>
    </row>
    <row r="10" spans="1:8" x14ac:dyDescent="0.2">
      <c r="B10" s="168" t="s">
        <v>197</v>
      </c>
      <c r="C10" s="169">
        <v>-39387</v>
      </c>
      <c r="D10" s="169">
        <v>-33315</v>
      </c>
      <c r="E10" s="169">
        <v>-38015</v>
      </c>
      <c r="F10" s="169">
        <v>-34663</v>
      </c>
      <c r="G10" s="442">
        <v>-32454</v>
      </c>
      <c r="H10" s="170">
        <f t="shared" ref="H10:H15" si="0">SUM(D10:G10)</f>
        <v>-138447</v>
      </c>
    </row>
    <row r="11" spans="1:8" ht="24" x14ac:dyDescent="0.2">
      <c r="B11" s="168" t="s">
        <v>198</v>
      </c>
      <c r="C11" s="169">
        <v>-31806</v>
      </c>
      <c r="D11" s="169">
        <v>-31642</v>
      </c>
      <c r="E11" s="169">
        <v>-31895</v>
      </c>
      <c r="F11" s="169">
        <v>-39087</v>
      </c>
      <c r="G11" s="442">
        <v>-33784</v>
      </c>
      <c r="H11" s="170">
        <f t="shared" si="0"/>
        <v>-136408</v>
      </c>
    </row>
    <row r="12" spans="1:8" ht="24" x14ac:dyDescent="0.2">
      <c r="B12" s="168" t="s">
        <v>199</v>
      </c>
      <c r="C12" s="169" t="s">
        <v>7</v>
      </c>
      <c r="D12" s="169" t="s">
        <v>7</v>
      </c>
      <c r="E12" s="169" t="s">
        <v>7</v>
      </c>
      <c r="F12" s="169">
        <v>-53061</v>
      </c>
      <c r="G12" s="442" t="s">
        <v>7</v>
      </c>
      <c r="H12" s="170">
        <f t="shared" si="0"/>
        <v>-53061</v>
      </c>
    </row>
    <row r="13" spans="1:8" x14ac:dyDescent="0.2">
      <c r="B13" s="168" t="s">
        <v>200</v>
      </c>
      <c r="C13" s="169">
        <v>-881</v>
      </c>
      <c r="D13" s="169">
        <v>-1005</v>
      </c>
      <c r="E13" s="169">
        <v>-1023</v>
      </c>
      <c r="F13" s="169">
        <v>-1023</v>
      </c>
      <c r="G13" s="442">
        <v>-1044</v>
      </c>
      <c r="H13" s="170">
        <f t="shared" si="0"/>
        <v>-4095</v>
      </c>
    </row>
    <row r="14" spans="1:8" x14ac:dyDescent="0.2">
      <c r="B14" s="168" t="s">
        <v>201</v>
      </c>
      <c r="C14" s="169">
        <v>-160</v>
      </c>
      <c r="D14" s="169">
        <v>-28</v>
      </c>
      <c r="E14" s="169">
        <v>-191</v>
      </c>
      <c r="F14" s="169">
        <v>50</v>
      </c>
      <c r="G14" s="442">
        <v>-1</v>
      </c>
      <c r="H14" s="170">
        <f t="shared" si="0"/>
        <v>-170</v>
      </c>
    </row>
    <row r="15" spans="1:8" x14ac:dyDescent="0.2">
      <c r="B15" s="171" t="s">
        <v>79</v>
      </c>
      <c r="C15" s="172">
        <v>-4589</v>
      </c>
      <c r="D15" s="172">
        <v>-5288</v>
      </c>
      <c r="E15" s="172">
        <v>4849</v>
      </c>
      <c r="F15" s="172">
        <v>-63905</v>
      </c>
      <c r="G15" s="441">
        <v>-9238</v>
      </c>
      <c r="H15" s="173">
        <f t="shared" si="0"/>
        <v>-73582</v>
      </c>
    </row>
    <row r="16" spans="1:8" x14ac:dyDescent="0.2">
      <c r="B16" s="218"/>
      <c r="C16" s="169"/>
      <c r="D16" s="169"/>
      <c r="E16" s="169"/>
      <c r="F16" s="169"/>
      <c r="G16" s="442"/>
      <c r="H16" s="170"/>
    </row>
    <row r="17" spans="2:8" x14ac:dyDescent="0.2">
      <c r="B17" s="171" t="s">
        <v>80</v>
      </c>
      <c r="C17" s="172"/>
      <c r="D17" s="172"/>
      <c r="E17" s="172"/>
      <c r="F17" s="172"/>
      <c r="G17" s="441"/>
      <c r="H17" s="173"/>
    </row>
    <row r="18" spans="2:8" x14ac:dyDescent="0.2">
      <c r="B18" s="168" t="s">
        <v>81</v>
      </c>
      <c r="C18" s="169">
        <v>2665</v>
      </c>
      <c r="D18" s="169">
        <v>3321</v>
      </c>
      <c r="E18" s="169">
        <v>-1469</v>
      </c>
      <c r="F18" s="169">
        <v>-98243</v>
      </c>
      <c r="G18" s="442">
        <v>-52</v>
      </c>
      <c r="H18" s="170">
        <f t="shared" ref="H18:H19" si="1">SUM(D18:G18)</f>
        <v>-96443</v>
      </c>
    </row>
    <row r="19" spans="2:8" x14ac:dyDescent="0.2">
      <c r="B19" s="171" t="s">
        <v>82</v>
      </c>
      <c r="C19" s="172">
        <v>-1924</v>
      </c>
      <c r="D19" s="172">
        <v>-1967</v>
      </c>
      <c r="E19" s="172">
        <v>3380</v>
      </c>
      <c r="F19" s="172">
        <v>-162148</v>
      </c>
      <c r="G19" s="441">
        <v>-9290</v>
      </c>
      <c r="H19" s="173">
        <f t="shared" si="1"/>
        <v>-170025</v>
      </c>
    </row>
    <row r="20" spans="2:8" x14ac:dyDescent="0.2">
      <c r="B20" s="168"/>
      <c r="C20" s="169"/>
      <c r="D20" s="169"/>
      <c r="E20" s="169"/>
      <c r="F20" s="169"/>
      <c r="G20" s="442"/>
      <c r="H20" s="170"/>
    </row>
    <row r="21" spans="2:8" x14ac:dyDescent="0.2">
      <c r="B21" s="165" t="s">
        <v>83</v>
      </c>
      <c r="C21" s="166"/>
      <c r="D21" s="166"/>
      <c r="E21" s="167"/>
      <c r="F21" s="167"/>
      <c r="G21" s="167"/>
      <c r="H21" s="167"/>
    </row>
    <row r="22" spans="2:8" x14ac:dyDescent="0.2">
      <c r="B22" s="168" t="s">
        <v>202</v>
      </c>
      <c r="C22" s="169">
        <v>28258</v>
      </c>
      <c r="D22" s="169">
        <v>27387</v>
      </c>
      <c r="E22" s="169">
        <v>37958</v>
      </c>
      <c r="F22" s="169">
        <v>29216</v>
      </c>
      <c r="G22" s="442">
        <v>25591</v>
      </c>
      <c r="H22" s="170">
        <f t="shared" ref="H22:H25" si="2">SUM(D22:G22)</f>
        <v>120152</v>
      </c>
    </row>
    <row r="23" spans="2:8" x14ac:dyDescent="0.2">
      <c r="B23" s="168" t="s">
        <v>144</v>
      </c>
      <c r="C23" s="169">
        <v>-3548</v>
      </c>
      <c r="D23" s="169">
        <v>-4255</v>
      </c>
      <c r="E23" s="169">
        <v>6063</v>
      </c>
      <c r="F23" s="169">
        <v>-62932</v>
      </c>
      <c r="G23" s="442">
        <v>-8193</v>
      </c>
      <c r="H23" s="170">
        <f t="shared" si="2"/>
        <v>-69317</v>
      </c>
    </row>
    <row r="24" spans="2:8" x14ac:dyDescent="0.2">
      <c r="B24" s="168" t="s">
        <v>84</v>
      </c>
      <c r="C24" s="169">
        <v>-0.05</v>
      </c>
      <c r="D24" s="169">
        <v>-0.04</v>
      </c>
      <c r="E24" s="169">
        <v>7.0000000000000007E-2</v>
      </c>
      <c r="F24" s="169">
        <v>-3.28</v>
      </c>
      <c r="G24" s="442">
        <v>-0.19</v>
      </c>
      <c r="H24" s="170">
        <f t="shared" si="2"/>
        <v>-3.44</v>
      </c>
    </row>
    <row r="25" spans="2:8" ht="12.75" thickBot="1" x14ac:dyDescent="0.25">
      <c r="B25" s="177" t="s">
        <v>85</v>
      </c>
      <c r="C25" s="178">
        <v>-0.05</v>
      </c>
      <c r="D25" s="178">
        <v>-0.04</v>
      </c>
      <c r="E25" s="178">
        <v>7.0000000000000007E-2</v>
      </c>
      <c r="F25" s="178">
        <v>-3.28</v>
      </c>
      <c r="G25" s="443">
        <v>-0.19</v>
      </c>
      <c r="H25" s="179">
        <f t="shared" si="2"/>
        <v>-3.44</v>
      </c>
    </row>
    <row r="27" spans="2:8" ht="12.75" thickBot="1" x14ac:dyDescent="0.25"/>
    <row r="28" spans="2:8" x14ac:dyDescent="0.2">
      <c r="B28" s="219" t="s">
        <v>30</v>
      </c>
      <c r="C28" s="307"/>
      <c r="D28" s="307"/>
      <c r="E28" s="307"/>
      <c r="F28" s="307"/>
      <c r="G28" s="308"/>
    </row>
    <row r="29" spans="2:8" x14ac:dyDescent="0.2">
      <c r="B29" s="159" t="s">
        <v>44</v>
      </c>
      <c r="C29" s="160">
        <v>42490</v>
      </c>
      <c r="D29" s="160">
        <v>42581</v>
      </c>
      <c r="E29" s="160">
        <v>42672</v>
      </c>
      <c r="F29" s="160">
        <v>42763</v>
      </c>
      <c r="G29" s="161">
        <v>42854</v>
      </c>
    </row>
    <row r="30" spans="2:8" x14ac:dyDescent="0.2">
      <c r="B30" s="175" t="s">
        <v>74</v>
      </c>
      <c r="C30" s="163" t="s">
        <v>142</v>
      </c>
      <c r="D30" s="163" t="s">
        <v>142</v>
      </c>
      <c r="E30" s="163" t="s">
        <v>142</v>
      </c>
      <c r="F30" s="163" t="s">
        <v>142</v>
      </c>
      <c r="G30" s="164" t="s">
        <v>142</v>
      </c>
    </row>
    <row r="31" spans="2:8" x14ac:dyDescent="0.2">
      <c r="B31" s="201" t="s">
        <v>75</v>
      </c>
      <c r="C31" s="202" t="s">
        <v>76</v>
      </c>
      <c r="D31" s="202" t="s">
        <v>76</v>
      </c>
      <c r="E31" s="202" t="s">
        <v>76</v>
      </c>
      <c r="F31" s="202" t="s">
        <v>76</v>
      </c>
      <c r="G31" s="203" t="s">
        <v>76</v>
      </c>
    </row>
    <row r="32" spans="2:8" x14ac:dyDescent="0.2">
      <c r="B32" s="165" t="s">
        <v>36</v>
      </c>
      <c r="C32" s="166"/>
      <c r="D32" s="166"/>
      <c r="E32" s="166"/>
      <c r="F32" s="166"/>
      <c r="G32" s="167"/>
    </row>
    <row r="33" spans="2:7" x14ac:dyDescent="0.2">
      <c r="B33" s="168" t="s">
        <v>135</v>
      </c>
      <c r="C33" s="169">
        <v>21563</v>
      </c>
      <c r="D33" s="169">
        <v>21347</v>
      </c>
      <c r="E33" s="169">
        <v>20705</v>
      </c>
      <c r="F33" s="169">
        <v>20978</v>
      </c>
      <c r="G33" s="170">
        <v>15391</v>
      </c>
    </row>
    <row r="34" spans="2:7" x14ac:dyDescent="0.2">
      <c r="B34" s="168" t="s">
        <v>203</v>
      </c>
      <c r="C34" s="169">
        <v>17152</v>
      </c>
      <c r="D34" s="169">
        <v>21040</v>
      </c>
      <c r="E34" s="169">
        <v>16613</v>
      </c>
      <c r="F34" s="169">
        <v>10336</v>
      </c>
      <c r="G34" s="170">
        <v>20292</v>
      </c>
    </row>
    <row r="35" spans="2:7" x14ac:dyDescent="0.2">
      <c r="B35" s="168" t="s">
        <v>205</v>
      </c>
      <c r="C35" s="169">
        <v>23367</v>
      </c>
      <c r="D35" s="169">
        <v>34681</v>
      </c>
      <c r="E35" s="169">
        <v>34420</v>
      </c>
      <c r="F35" s="169">
        <v>38529</v>
      </c>
      <c r="G35" s="170">
        <v>32213</v>
      </c>
    </row>
    <row r="36" spans="2:7" ht="24" x14ac:dyDescent="0.2">
      <c r="B36" s="168" t="s">
        <v>148</v>
      </c>
      <c r="C36" s="169">
        <v>10863</v>
      </c>
      <c r="D36" s="169">
        <v>10953</v>
      </c>
      <c r="E36" s="169">
        <v>8736</v>
      </c>
      <c r="F36" s="169">
        <v>4768</v>
      </c>
      <c r="G36" s="170">
        <v>2868</v>
      </c>
    </row>
    <row r="37" spans="2:7" x14ac:dyDescent="0.2">
      <c r="B37" s="171" t="s">
        <v>45</v>
      </c>
      <c r="C37" s="172">
        <v>72945</v>
      </c>
      <c r="D37" s="172">
        <v>88021</v>
      </c>
      <c r="E37" s="172">
        <v>80474</v>
      </c>
      <c r="F37" s="172">
        <v>74611</v>
      </c>
      <c r="G37" s="173">
        <v>70764</v>
      </c>
    </row>
    <row r="38" spans="2:7" x14ac:dyDescent="0.2">
      <c r="B38" s="168"/>
      <c r="C38" s="169"/>
      <c r="D38" s="169"/>
      <c r="E38" s="169"/>
      <c r="F38" s="169"/>
      <c r="G38" s="170"/>
    </row>
    <row r="39" spans="2:7" x14ac:dyDescent="0.2">
      <c r="B39" s="165" t="s">
        <v>37</v>
      </c>
      <c r="C39" s="166"/>
      <c r="D39" s="166"/>
      <c r="E39" s="166"/>
      <c r="F39" s="166"/>
      <c r="G39" s="167"/>
    </row>
    <row r="40" spans="2:7" x14ac:dyDescent="0.2">
      <c r="B40" s="168" t="s">
        <v>158</v>
      </c>
      <c r="C40" s="204">
        <v>39836</v>
      </c>
      <c r="D40" s="204">
        <v>43865</v>
      </c>
      <c r="E40" s="204">
        <v>46097</v>
      </c>
      <c r="F40" s="204">
        <v>42945</v>
      </c>
      <c r="G40" s="205">
        <v>42017</v>
      </c>
    </row>
    <row r="41" spans="2:7" x14ac:dyDescent="0.2">
      <c r="B41" s="168" t="s">
        <v>213</v>
      </c>
      <c r="C41" s="204">
        <v>94830</v>
      </c>
      <c r="D41" s="204">
        <v>97946</v>
      </c>
      <c r="E41" s="204">
        <v>97429</v>
      </c>
      <c r="F41" s="204" t="s">
        <v>7</v>
      </c>
      <c r="G41" s="205" t="s">
        <v>7</v>
      </c>
    </row>
    <row r="42" spans="2:7" x14ac:dyDescent="0.2">
      <c r="B42" s="168" t="s">
        <v>214</v>
      </c>
      <c r="C42" s="204">
        <v>63746</v>
      </c>
      <c r="D42" s="204">
        <v>63746</v>
      </c>
      <c r="E42" s="204">
        <v>63746</v>
      </c>
      <c r="F42" s="204">
        <v>41435</v>
      </c>
      <c r="G42" s="205">
        <v>41435</v>
      </c>
    </row>
    <row r="43" spans="2:7" x14ac:dyDescent="0.2">
      <c r="B43" s="168" t="s">
        <v>159</v>
      </c>
      <c r="C43" s="204">
        <v>108896</v>
      </c>
      <c r="D43" s="204">
        <v>108747</v>
      </c>
      <c r="E43" s="204">
        <v>108597</v>
      </c>
      <c r="F43" s="204">
        <v>77698</v>
      </c>
      <c r="G43" s="205">
        <v>77548</v>
      </c>
    </row>
    <row r="44" spans="2:7" x14ac:dyDescent="0.2">
      <c r="B44" s="168" t="s">
        <v>113</v>
      </c>
      <c r="C44" s="204" t="s">
        <v>7</v>
      </c>
      <c r="D44" s="204" t="s">
        <v>7</v>
      </c>
      <c r="E44" s="204" t="s">
        <v>7</v>
      </c>
      <c r="F44" s="204">
        <v>2791</v>
      </c>
      <c r="G44" s="205">
        <v>2518</v>
      </c>
    </row>
    <row r="45" spans="2:7" x14ac:dyDescent="0.2">
      <c r="B45" s="171" t="s">
        <v>86</v>
      </c>
      <c r="C45" s="172">
        <v>380253</v>
      </c>
      <c r="D45" s="172">
        <v>402325</v>
      </c>
      <c r="E45" s="172">
        <v>396343</v>
      </c>
      <c r="F45" s="172">
        <v>239480</v>
      </c>
      <c r="G45" s="173">
        <v>234282</v>
      </c>
    </row>
    <row r="46" spans="2:7" x14ac:dyDescent="0.2">
      <c r="B46" s="168"/>
      <c r="C46" s="204"/>
      <c r="D46" s="204"/>
      <c r="E46" s="204"/>
      <c r="F46" s="204"/>
      <c r="G46" s="205"/>
    </row>
    <row r="47" spans="2:7" x14ac:dyDescent="0.2">
      <c r="B47" s="165" t="s">
        <v>87</v>
      </c>
      <c r="C47" s="166"/>
      <c r="D47" s="166"/>
      <c r="E47" s="166"/>
      <c r="F47" s="166"/>
      <c r="G47" s="167"/>
    </row>
    <row r="48" spans="2:7" x14ac:dyDescent="0.2">
      <c r="B48" s="168" t="s">
        <v>216</v>
      </c>
      <c r="C48" s="204">
        <v>20956</v>
      </c>
      <c r="D48" s="204">
        <v>33297</v>
      </c>
      <c r="E48" s="204">
        <v>23790</v>
      </c>
      <c r="F48" s="204">
        <v>37022</v>
      </c>
      <c r="G48" s="205">
        <v>25016</v>
      </c>
    </row>
    <row r="49" spans="2:7" x14ac:dyDescent="0.2">
      <c r="B49" s="168" t="s">
        <v>217</v>
      </c>
      <c r="C49" s="204">
        <v>13898</v>
      </c>
      <c r="D49" s="204">
        <v>12543</v>
      </c>
      <c r="E49" s="204">
        <v>13226</v>
      </c>
      <c r="F49" s="204">
        <v>9992</v>
      </c>
      <c r="G49" s="205">
        <v>10739</v>
      </c>
    </row>
    <row r="50" spans="2:7" x14ac:dyDescent="0.2">
      <c r="B50" s="168" t="s">
        <v>218</v>
      </c>
      <c r="C50" s="204">
        <v>2358</v>
      </c>
      <c r="D50" s="204">
        <v>4543</v>
      </c>
      <c r="E50" s="204">
        <v>2738</v>
      </c>
      <c r="F50" s="204">
        <v>3427</v>
      </c>
      <c r="G50" s="205">
        <v>2671</v>
      </c>
    </row>
    <row r="51" spans="2:7" x14ac:dyDescent="0.2">
      <c r="B51" s="171" t="s">
        <v>46</v>
      </c>
      <c r="C51" s="172">
        <v>37212</v>
      </c>
      <c r="D51" s="172">
        <v>50383</v>
      </c>
      <c r="E51" s="172">
        <v>39754</v>
      </c>
      <c r="F51" s="172">
        <v>50441</v>
      </c>
      <c r="G51" s="173">
        <v>38426</v>
      </c>
    </row>
    <row r="52" spans="2:7" x14ac:dyDescent="0.2">
      <c r="B52" s="168"/>
      <c r="C52" s="204"/>
      <c r="D52" s="204"/>
      <c r="E52" s="204"/>
      <c r="F52" s="204"/>
      <c r="G52" s="205"/>
    </row>
    <row r="53" spans="2:7" x14ac:dyDescent="0.2">
      <c r="B53" s="165" t="s">
        <v>88</v>
      </c>
      <c r="C53" s="166"/>
      <c r="D53" s="166"/>
      <c r="E53" s="166"/>
      <c r="F53" s="166"/>
      <c r="G53" s="167"/>
    </row>
    <row r="54" spans="2:7" x14ac:dyDescent="0.2">
      <c r="B54" s="168" t="s">
        <v>160</v>
      </c>
      <c r="C54" s="204">
        <v>42613</v>
      </c>
      <c r="D54" s="204">
        <v>52798</v>
      </c>
      <c r="E54" s="204">
        <v>50736</v>
      </c>
      <c r="F54" s="204">
        <v>48298</v>
      </c>
      <c r="G54" s="205">
        <v>64395</v>
      </c>
    </row>
    <row r="55" spans="2:7" x14ac:dyDescent="0.2">
      <c r="B55" s="168" t="s">
        <v>149</v>
      </c>
      <c r="C55" s="204">
        <v>140854</v>
      </c>
      <c r="D55" s="204">
        <v>140854</v>
      </c>
      <c r="E55" s="204">
        <v>140843</v>
      </c>
      <c r="F55" s="204">
        <v>137830</v>
      </c>
      <c r="G55" s="205">
        <v>137830</v>
      </c>
    </row>
    <row r="56" spans="2:7" x14ac:dyDescent="0.2">
      <c r="B56" s="168" t="s">
        <v>223</v>
      </c>
      <c r="C56" s="204">
        <v>16217</v>
      </c>
      <c r="D56" s="204">
        <v>16667</v>
      </c>
      <c r="E56" s="204">
        <v>16795</v>
      </c>
      <c r="F56" s="204">
        <v>16892</v>
      </c>
      <c r="G56" s="205">
        <v>16670</v>
      </c>
    </row>
    <row r="57" spans="2:7" x14ac:dyDescent="0.2">
      <c r="B57" s="168"/>
      <c r="C57" s="204"/>
      <c r="D57" s="204"/>
      <c r="E57" s="204"/>
      <c r="F57" s="204"/>
      <c r="G57" s="205"/>
    </row>
    <row r="58" spans="2:7" x14ac:dyDescent="0.2">
      <c r="B58" s="171" t="s">
        <v>89</v>
      </c>
      <c r="C58" s="172"/>
      <c r="D58" s="172"/>
      <c r="E58" s="172"/>
      <c r="F58" s="172"/>
      <c r="G58" s="173"/>
    </row>
    <row r="59" spans="2:7" x14ac:dyDescent="0.2">
      <c r="B59" s="168" t="s">
        <v>90</v>
      </c>
      <c r="C59" s="204">
        <v>490</v>
      </c>
      <c r="D59" s="204">
        <v>490</v>
      </c>
      <c r="E59" s="204">
        <v>494</v>
      </c>
      <c r="F59" s="204">
        <v>494</v>
      </c>
      <c r="G59" s="205">
        <v>494</v>
      </c>
    </row>
    <row r="60" spans="2:7" x14ac:dyDescent="0.2">
      <c r="B60" s="168" t="s">
        <v>91</v>
      </c>
      <c r="C60" s="204">
        <v>1079334</v>
      </c>
      <c r="D60" s="204">
        <v>1079567</v>
      </c>
      <c r="E60" s="204">
        <v>1082775</v>
      </c>
      <c r="F60" s="204">
        <v>1082727</v>
      </c>
      <c r="G60" s="205">
        <v>1083043</v>
      </c>
    </row>
    <row r="61" spans="2:7" x14ac:dyDescent="0.2">
      <c r="B61" s="168" t="s">
        <v>224</v>
      </c>
      <c r="C61" s="204">
        <v>-936402</v>
      </c>
      <c r="D61" s="204">
        <v>-938369</v>
      </c>
      <c r="E61" s="204">
        <v>-934989</v>
      </c>
      <c r="F61" s="204">
        <v>-1097137</v>
      </c>
      <c r="G61" s="205">
        <v>-1106511</v>
      </c>
    </row>
    <row r="62" spans="2:7" x14ac:dyDescent="0.2">
      <c r="B62" s="168" t="s">
        <v>225</v>
      </c>
      <c r="C62" s="204">
        <v>-65</v>
      </c>
      <c r="D62" s="204">
        <v>-65</v>
      </c>
      <c r="E62" s="204">
        <v>-65</v>
      </c>
      <c r="F62" s="204">
        <v>-65</v>
      </c>
      <c r="G62" s="205">
        <v>-65</v>
      </c>
    </row>
    <row r="63" spans="2:7" x14ac:dyDescent="0.2">
      <c r="B63" s="171" t="s">
        <v>92</v>
      </c>
      <c r="C63" s="172">
        <v>143357</v>
      </c>
      <c r="D63" s="172">
        <v>141623</v>
      </c>
      <c r="E63" s="172">
        <v>148215</v>
      </c>
      <c r="F63" s="172">
        <v>-13981</v>
      </c>
      <c r="G63" s="173">
        <v>-23039</v>
      </c>
    </row>
    <row r="64" spans="2:7" ht="12.75" thickBot="1" x14ac:dyDescent="0.25">
      <c r="B64" s="309" t="s">
        <v>93</v>
      </c>
      <c r="C64" s="310">
        <v>380253</v>
      </c>
      <c r="D64" s="310">
        <v>402325</v>
      </c>
      <c r="E64" s="310">
        <v>396343</v>
      </c>
      <c r="F64" s="310">
        <v>239480</v>
      </c>
      <c r="G64" s="311">
        <v>234282</v>
      </c>
    </row>
    <row r="65" spans="2:8" ht="12.75" thickBot="1" x14ac:dyDescent="0.25"/>
    <row r="66" spans="2:8" x14ac:dyDescent="0.2">
      <c r="B66" s="217" t="s">
        <v>127</v>
      </c>
      <c r="C66" s="182"/>
      <c r="D66" s="182"/>
      <c r="E66" s="182"/>
      <c r="F66" s="182"/>
      <c r="G66" s="182"/>
      <c r="H66" s="183"/>
    </row>
    <row r="67" spans="2:8" ht="24" x14ac:dyDescent="0.2">
      <c r="B67" s="200" t="s">
        <v>43</v>
      </c>
      <c r="C67" s="174" t="s">
        <v>239</v>
      </c>
      <c r="D67" s="174" t="s">
        <v>243</v>
      </c>
      <c r="E67" s="174" t="s">
        <v>244</v>
      </c>
      <c r="F67" s="174" t="s">
        <v>195</v>
      </c>
      <c r="G67" s="174" t="s">
        <v>291</v>
      </c>
      <c r="H67" s="216" t="s">
        <v>302</v>
      </c>
    </row>
    <row r="68" spans="2:8" x14ac:dyDescent="0.2">
      <c r="B68" s="162" t="s">
        <v>74</v>
      </c>
      <c r="C68" s="163" t="s">
        <v>142</v>
      </c>
      <c r="D68" s="163" t="s">
        <v>142</v>
      </c>
      <c r="E68" s="163" t="s">
        <v>142</v>
      </c>
      <c r="F68" s="163" t="s">
        <v>142</v>
      </c>
      <c r="G68" s="163" t="s">
        <v>142</v>
      </c>
      <c r="H68" s="216" t="s">
        <v>142</v>
      </c>
    </row>
    <row r="69" spans="2:8" x14ac:dyDescent="0.2">
      <c r="B69" s="162" t="s">
        <v>75</v>
      </c>
      <c r="C69" s="163" t="s">
        <v>76</v>
      </c>
      <c r="D69" s="163" t="s">
        <v>76</v>
      </c>
      <c r="E69" s="163" t="s">
        <v>76</v>
      </c>
      <c r="F69" s="163" t="s">
        <v>76</v>
      </c>
      <c r="G69" s="163" t="s">
        <v>76</v>
      </c>
      <c r="H69" s="164" t="s">
        <v>76</v>
      </c>
    </row>
    <row r="70" spans="2:8" x14ac:dyDescent="0.2">
      <c r="B70" s="165" t="s">
        <v>94</v>
      </c>
      <c r="C70" s="166"/>
      <c r="D70" s="166"/>
      <c r="E70" s="166"/>
      <c r="F70" s="166"/>
      <c r="G70" s="166"/>
      <c r="H70" s="167"/>
    </row>
    <row r="71" spans="2:8" x14ac:dyDescent="0.2">
      <c r="B71" s="168" t="s">
        <v>146</v>
      </c>
      <c r="C71" s="169">
        <v>-1924</v>
      </c>
      <c r="D71" s="169">
        <v>-3891</v>
      </c>
      <c r="E71" s="169">
        <v>-511</v>
      </c>
      <c r="F71" s="169">
        <v>-162659</v>
      </c>
      <c r="G71" s="169">
        <v>-9290</v>
      </c>
      <c r="H71" s="170">
        <f>F71+G71-C71</f>
        <v>-170025</v>
      </c>
    </row>
    <row r="72" spans="2:8" x14ac:dyDescent="0.2">
      <c r="B72" s="168" t="s">
        <v>143</v>
      </c>
      <c r="C72" s="169">
        <v>1902</v>
      </c>
      <c r="D72" s="169">
        <v>3985</v>
      </c>
      <c r="E72" s="169">
        <v>6203</v>
      </c>
      <c r="F72" s="169">
        <v>8684</v>
      </c>
      <c r="G72" s="169">
        <v>2415</v>
      </c>
      <c r="H72" s="170">
        <f t="shared" ref="H72:H85" si="3">F72+G72-C72</f>
        <v>9197</v>
      </c>
    </row>
    <row r="73" spans="2:8" x14ac:dyDescent="0.2">
      <c r="B73" s="168" t="s">
        <v>246</v>
      </c>
      <c r="C73" s="169">
        <v>0</v>
      </c>
      <c r="D73" s="169">
        <v>0</v>
      </c>
      <c r="E73" s="169">
        <v>0</v>
      </c>
      <c r="F73" s="169">
        <v>2082</v>
      </c>
      <c r="G73" s="169">
        <v>0</v>
      </c>
      <c r="H73" s="170">
        <f t="shared" si="3"/>
        <v>2082</v>
      </c>
    </row>
    <row r="74" spans="2:8" ht="24" x14ac:dyDescent="0.2">
      <c r="B74" s="168" t="s">
        <v>247</v>
      </c>
      <c r="C74" s="169">
        <v>0</v>
      </c>
      <c r="D74" s="169">
        <v>0</v>
      </c>
      <c r="E74" s="169">
        <v>0</v>
      </c>
      <c r="F74" s="169">
        <v>53061</v>
      </c>
      <c r="G74" s="169">
        <v>0</v>
      </c>
      <c r="H74" s="170">
        <f t="shared" si="3"/>
        <v>53061</v>
      </c>
    </row>
    <row r="75" spans="2:8" x14ac:dyDescent="0.2">
      <c r="B75" s="168" t="s">
        <v>226</v>
      </c>
      <c r="C75" s="169">
        <v>514</v>
      </c>
      <c r="D75" s="169">
        <v>745</v>
      </c>
      <c r="E75" s="169">
        <v>1383</v>
      </c>
      <c r="F75" s="169">
        <v>1344</v>
      </c>
      <c r="G75" s="169">
        <v>219</v>
      </c>
      <c r="H75" s="170">
        <f t="shared" si="3"/>
        <v>1049</v>
      </c>
    </row>
    <row r="76" spans="2:8" x14ac:dyDescent="0.2">
      <c r="B76" s="168" t="s">
        <v>227</v>
      </c>
      <c r="C76" s="169">
        <v>388</v>
      </c>
      <c r="D76" s="169">
        <v>1238</v>
      </c>
      <c r="E76" s="169">
        <v>815</v>
      </c>
      <c r="F76" s="169">
        <v>839</v>
      </c>
      <c r="G76" s="169">
        <v>0</v>
      </c>
      <c r="H76" s="170">
        <f t="shared" si="3"/>
        <v>451</v>
      </c>
    </row>
    <row r="77" spans="2:8" x14ac:dyDescent="0.2">
      <c r="B77" s="168" t="s">
        <v>145</v>
      </c>
      <c r="C77" s="169">
        <v>-2714</v>
      </c>
      <c r="D77" s="169">
        <v>-6078</v>
      </c>
      <c r="E77" s="169">
        <v>-4710</v>
      </c>
      <c r="F77" s="169">
        <v>93444</v>
      </c>
      <c r="G77" s="169">
        <v>0</v>
      </c>
      <c r="H77" s="170">
        <f t="shared" si="3"/>
        <v>96158</v>
      </c>
    </row>
    <row r="78" spans="2:8" x14ac:dyDescent="0.2">
      <c r="B78" s="168" t="s">
        <v>237</v>
      </c>
      <c r="C78" s="169">
        <v>129</v>
      </c>
      <c r="D78" s="169">
        <v>296</v>
      </c>
      <c r="E78" s="169">
        <v>456</v>
      </c>
      <c r="F78" s="169">
        <v>701</v>
      </c>
      <c r="G78" s="169">
        <v>162</v>
      </c>
      <c r="H78" s="170">
        <f t="shared" si="3"/>
        <v>734</v>
      </c>
    </row>
    <row r="79" spans="2:8" x14ac:dyDescent="0.2">
      <c r="B79" s="168" t="s">
        <v>228</v>
      </c>
      <c r="C79" s="169">
        <v>17</v>
      </c>
      <c r="D79" s="169">
        <v>59</v>
      </c>
      <c r="E79" s="169">
        <v>185</v>
      </c>
      <c r="F79" s="169">
        <v>-25</v>
      </c>
      <c r="G79" s="169">
        <v>18</v>
      </c>
      <c r="H79" s="170">
        <f t="shared" si="3"/>
        <v>-24</v>
      </c>
    </row>
    <row r="80" spans="2:8" x14ac:dyDescent="0.2">
      <c r="B80" s="168" t="s">
        <v>245</v>
      </c>
      <c r="C80" s="169">
        <v>428</v>
      </c>
      <c r="D80" s="169">
        <v>470</v>
      </c>
      <c r="E80" s="169">
        <v>596</v>
      </c>
      <c r="F80" s="169">
        <v>413</v>
      </c>
      <c r="G80" s="169">
        <v>-225</v>
      </c>
      <c r="H80" s="170">
        <f t="shared" si="3"/>
        <v>-240</v>
      </c>
    </row>
    <row r="81" spans="2:8" x14ac:dyDescent="0.2">
      <c r="B81" s="168" t="s">
        <v>229</v>
      </c>
      <c r="C81" s="169">
        <v>-7752</v>
      </c>
      <c r="D81" s="169">
        <v>-11640</v>
      </c>
      <c r="E81" s="169">
        <v>-7213</v>
      </c>
      <c r="F81" s="169">
        <v>-936</v>
      </c>
      <c r="G81" s="169">
        <v>-9956</v>
      </c>
      <c r="H81" s="170">
        <f t="shared" si="3"/>
        <v>-3140</v>
      </c>
    </row>
    <row r="82" spans="2:8" x14ac:dyDescent="0.2">
      <c r="B82" s="168" t="s">
        <v>230</v>
      </c>
      <c r="C82" s="169">
        <v>12821</v>
      </c>
      <c r="D82" s="169">
        <v>657</v>
      </c>
      <c r="E82" s="169">
        <v>1341</v>
      </c>
      <c r="F82" s="169">
        <v>-2792</v>
      </c>
      <c r="G82" s="169">
        <v>6316</v>
      </c>
      <c r="H82" s="170">
        <f t="shared" si="3"/>
        <v>-9297</v>
      </c>
    </row>
    <row r="83" spans="2:8" x14ac:dyDescent="0.2">
      <c r="B83" s="168" t="s">
        <v>231</v>
      </c>
      <c r="C83" s="169">
        <v>-34391</v>
      </c>
      <c r="D83" s="169">
        <v>-21338</v>
      </c>
      <c r="E83" s="169">
        <v>-32706</v>
      </c>
      <c r="F83" s="169">
        <v>-24414</v>
      </c>
      <c r="G83" s="169">
        <v>-11352</v>
      </c>
      <c r="H83" s="170">
        <f t="shared" si="3"/>
        <v>-1375</v>
      </c>
    </row>
    <row r="84" spans="2:8" ht="24" x14ac:dyDescent="0.2">
      <c r="B84" s="168" t="s">
        <v>148</v>
      </c>
      <c r="C84" s="169">
        <v>-1414</v>
      </c>
      <c r="D84" s="169">
        <v>-1098</v>
      </c>
      <c r="E84" s="169">
        <v>9</v>
      </c>
      <c r="F84" s="169">
        <v>598</v>
      </c>
      <c r="G84" s="169">
        <v>1942</v>
      </c>
      <c r="H84" s="170">
        <f t="shared" si="3"/>
        <v>3954</v>
      </c>
    </row>
    <row r="85" spans="2:8" x14ac:dyDescent="0.2">
      <c r="B85" s="171" t="s">
        <v>95</v>
      </c>
      <c r="C85" s="172">
        <v>-31996</v>
      </c>
      <c r="D85" s="172">
        <v>-36595</v>
      </c>
      <c r="E85" s="172">
        <v>-34152</v>
      </c>
      <c r="F85" s="172">
        <v>-29660</v>
      </c>
      <c r="G85" s="172">
        <v>-19751</v>
      </c>
      <c r="H85" s="173">
        <f t="shared" si="3"/>
        <v>-17415</v>
      </c>
    </row>
    <row r="86" spans="2:8" x14ac:dyDescent="0.2">
      <c r="B86" s="168"/>
      <c r="C86" s="169"/>
      <c r="D86" s="169"/>
      <c r="E86" s="169"/>
      <c r="F86" s="169"/>
      <c r="G86" s="169"/>
      <c r="H86" s="170"/>
    </row>
    <row r="87" spans="2:8" x14ac:dyDescent="0.2">
      <c r="B87" s="165" t="s">
        <v>96</v>
      </c>
      <c r="C87" s="166"/>
      <c r="D87" s="166"/>
      <c r="E87" s="166"/>
      <c r="F87" s="166"/>
      <c r="G87" s="166"/>
      <c r="H87" s="167"/>
    </row>
    <row r="88" spans="2:8" x14ac:dyDescent="0.2">
      <c r="B88" s="168" t="s">
        <v>232</v>
      </c>
      <c r="C88" s="169">
        <v>-3709</v>
      </c>
      <c r="D88" s="169">
        <v>-9316</v>
      </c>
      <c r="E88" s="169">
        <v>-12677</v>
      </c>
      <c r="F88" s="169">
        <v>-14287</v>
      </c>
      <c r="G88" s="169">
        <v>-1785</v>
      </c>
      <c r="H88" s="170">
        <f t="shared" ref="H88:H89" si="4">F88+G88-C88</f>
        <v>-12363</v>
      </c>
    </row>
    <row r="89" spans="2:8" x14ac:dyDescent="0.2">
      <c r="B89" s="171" t="s">
        <v>97</v>
      </c>
      <c r="C89" s="172">
        <v>-3709</v>
      </c>
      <c r="D89" s="172">
        <v>-9316</v>
      </c>
      <c r="E89" s="172">
        <v>-12677</v>
      </c>
      <c r="F89" s="172">
        <v>-14287</v>
      </c>
      <c r="G89" s="172">
        <v>-1785</v>
      </c>
      <c r="H89" s="173">
        <f t="shared" si="4"/>
        <v>-12363</v>
      </c>
    </row>
    <row r="90" spans="2:8" x14ac:dyDescent="0.2">
      <c r="B90" s="168"/>
      <c r="C90" s="169"/>
      <c r="D90" s="169"/>
      <c r="E90" s="169"/>
      <c r="F90" s="169"/>
      <c r="G90" s="169"/>
      <c r="H90" s="170"/>
    </row>
    <row r="91" spans="2:8" x14ac:dyDescent="0.2">
      <c r="B91" s="165" t="s">
        <v>98</v>
      </c>
      <c r="C91" s="166"/>
      <c r="D91" s="166"/>
      <c r="E91" s="166"/>
      <c r="F91" s="166"/>
      <c r="G91" s="166"/>
      <c r="H91" s="167"/>
    </row>
    <row r="92" spans="2:8" ht="24" x14ac:dyDescent="0.2">
      <c r="B92" s="168" t="s">
        <v>233</v>
      </c>
      <c r="C92" s="169">
        <v>-61073</v>
      </c>
      <c r="D92" s="169">
        <v>-83247</v>
      </c>
      <c r="E92" s="169">
        <v>-125767</v>
      </c>
      <c r="F92" s="169">
        <v>-191167</v>
      </c>
      <c r="G92" s="169">
        <v>-105147</v>
      </c>
      <c r="H92" s="170">
        <f t="shared" ref="H92:H96" si="5">F92+G92-C92</f>
        <v>-235241</v>
      </c>
    </row>
    <row r="93" spans="2:8" ht="24" x14ac:dyDescent="0.2">
      <c r="B93" s="168" t="s">
        <v>234</v>
      </c>
      <c r="C93" s="169">
        <v>46073</v>
      </c>
      <c r="D93" s="169">
        <v>78270</v>
      </c>
      <c r="E93" s="169">
        <v>118567</v>
      </c>
      <c r="F93" s="169">
        <v>181367</v>
      </c>
      <c r="G93" s="169">
        <v>121083</v>
      </c>
      <c r="H93" s="170">
        <f t="shared" si="5"/>
        <v>256377</v>
      </c>
    </row>
    <row r="94" spans="2:8" ht="24" x14ac:dyDescent="0.2">
      <c r="B94" s="168" t="s">
        <v>235</v>
      </c>
      <c r="C94" s="169">
        <v>63883</v>
      </c>
      <c r="D94" s="169">
        <v>63848</v>
      </c>
      <c r="E94" s="169">
        <v>63773</v>
      </c>
      <c r="F94" s="169">
        <v>63773</v>
      </c>
      <c r="G94" s="169">
        <v>0</v>
      </c>
      <c r="H94" s="170">
        <f t="shared" si="5"/>
        <v>-110</v>
      </c>
    </row>
    <row r="95" spans="2:8" x14ac:dyDescent="0.2">
      <c r="B95" s="168" t="s">
        <v>236</v>
      </c>
      <c r="C95" s="169">
        <v>0</v>
      </c>
      <c r="D95" s="169">
        <v>2157</v>
      </c>
      <c r="E95" s="169">
        <v>0</v>
      </c>
      <c r="F95" s="169">
        <v>0</v>
      </c>
      <c r="G95" s="169">
        <v>0</v>
      </c>
      <c r="H95" s="170">
        <f t="shared" si="5"/>
        <v>0</v>
      </c>
    </row>
    <row r="96" spans="2:8" ht="36" x14ac:dyDescent="0.2">
      <c r="B96" s="168" t="s">
        <v>250</v>
      </c>
      <c r="C96" s="169">
        <v>2155</v>
      </c>
      <c r="D96" s="169">
        <v>0</v>
      </c>
      <c r="E96" s="169">
        <v>4731</v>
      </c>
      <c r="F96" s="169">
        <v>4722</v>
      </c>
      <c r="G96" s="169">
        <v>13</v>
      </c>
      <c r="H96" s="170">
        <f t="shared" si="5"/>
        <v>2580</v>
      </c>
    </row>
    <row r="97" spans="2:8" x14ac:dyDescent="0.2">
      <c r="B97" s="171" t="s">
        <v>99</v>
      </c>
      <c r="C97" s="172">
        <v>51038</v>
      </c>
      <c r="D97" s="172">
        <v>61028</v>
      </c>
      <c r="E97" s="172">
        <v>61304</v>
      </c>
      <c r="F97" s="172">
        <v>58695</v>
      </c>
      <c r="G97" s="172">
        <v>15949</v>
      </c>
      <c r="H97" s="173">
        <f>F97+G97-C97</f>
        <v>23606</v>
      </c>
    </row>
    <row r="98" spans="2:8" x14ac:dyDescent="0.2">
      <c r="B98" s="168"/>
      <c r="C98" s="169"/>
      <c r="D98" s="169"/>
      <c r="E98" s="169"/>
      <c r="F98" s="169"/>
      <c r="G98" s="169"/>
      <c r="H98" s="170"/>
    </row>
    <row r="99" spans="2:8" x14ac:dyDescent="0.2">
      <c r="B99" s="171" t="s">
        <v>100</v>
      </c>
      <c r="C99" s="172"/>
      <c r="D99" s="172"/>
      <c r="E99" s="172"/>
      <c r="F99" s="172"/>
      <c r="G99" s="172"/>
      <c r="H99" s="173"/>
    </row>
    <row r="100" spans="2:8" ht="12.75" thickBot="1" x14ac:dyDescent="0.25">
      <c r="B100" s="177" t="s">
        <v>101</v>
      </c>
      <c r="C100" s="178">
        <v>15333</v>
      </c>
      <c r="D100" s="178">
        <v>15117</v>
      </c>
      <c r="E100" s="178">
        <v>14475</v>
      </c>
      <c r="F100" s="178">
        <v>14748</v>
      </c>
      <c r="G100" s="178">
        <v>-5587</v>
      </c>
      <c r="H100" s="179">
        <f>F100+G100-C100</f>
        <v>-6172</v>
      </c>
    </row>
    <row r="102" spans="2:8" ht="12.75" thickBot="1" x14ac:dyDescent="0.25">
      <c r="B102" s="221" t="s">
        <v>102</v>
      </c>
    </row>
    <row r="104" spans="2:8" ht="12.75" thickBot="1" x14ac:dyDescent="0.25">
      <c r="B104" s="213" t="s">
        <v>120</v>
      </c>
      <c r="C104" s="193">
        <f>C85+C88</f>
        <v>-35705</v>
      </c>
      <c r="D104" s="193">
        <f>D85+D88</f>
        <v>-45911</v>
      </c>
      <c r="E104" s="193">
        <f>E85+E88</f>
        <v>-46829</v>
      </c>
      <c r="F104" s="193">
        <f t="shared" ref="F104" si="6">F85+F88</f>
        <v>-43947</v>
      </c>
      <c r="G104" s="193">
        <f>G85+G88</f>
        <v>-21536</v>
      </c>
      <c r="H104" s="193">
        <f>H85+H88</f>
        <v>-29778</v>
      </c>
    </row>
  </sheetData>
  <mergeCells count="1">
    <mergeCell ref="F2:H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5"/>
  <sheetViews>
    <sheetView showGridLines="0" tabSelected="1" zoomScale="110" zoomScaleNormal="110" workbookViewId="0">
      <selection activeCell="C2" sqref="C2"/>
    </sheetView>
  </sheetViews>
  <sheetFormatPr defaultRowHeight="11.25" x14ac:dyDescent="0.2"/>
  <cols>
    <col min="1" max="1" width="2.5" style="5" customWidth="1"/>
    <col min="2" max="2" width="34.33203125" style="5" customWidth="1"/>
    <col min="3" max="3" width="35.1640625" style="5" customWidth="1"/>
    <col min="4" max="4" width="14.33203125" style="5" bestFit="1" customWidth="1"/>
    <col min="5" max="5" width="15" style="5" customWidth="1"/>
    <col min="6" max="6" width="16.1640625" style="5" customWidth="1"/>
    <col min="7" max="7" width="13.6640625" style="5" customWidth="1"/>
    <col min="8" max="8" width="14" style="5" customWidth="1"/>
    <col min="9" max="9" width="14.5" style="5" customWidth="1"/>
    <col min="10" max="10" width="15.5" style="5" customWidth="1"/>
    <col min="11" max="11" width="4.33203125" style="5" customWidth="1"/>
    <col min="12" max="12" width="26.33203125" style="5" customWidth="1"/>
    <col min="13" max="13" width="5.33203125" style="5" customWidth="1"/>
    <col min="14" max="14" width="8" style="5" customWidth="1"/>
    <col min="15" max="15" width="25.83203125" style="5" customWidth="1"/>
    <col min="16" max="16" width="14.5" style="5" customWidth="1"/>
    <col min="17" max="17" width="18.5" style="5" customWidth="1"/>
    <col min="18" max="16384" width="9.33203125" style="5"/>
  </cols>
  <sheetData>
    <row r="1" spans="1:17" ht="12.75" x14ac:dyDescent="0.2">
      <c r="B1" s="252" t="s">
        <v>0</v>
      </c>
      <c r="C1" s="2">
        <v>0.46</v>
      </c>
      <c r="D1" s="312">
        <v>42922</v>
      </c>
      <c r="E1" s="223"/>
      <c r="F1" s="21"/>
      <c r="G1" s="21"/>
      <c r="H1" s="261">
        <v>42886</v>
      </c>
      <c r="I1" s="3" t="s">
        <v>1</v>
      </c>
      <c r="J1" s="4">
        <v>49433218</v>
      </c>
      <c r="L1" s="224"/>
      <c r="M1" s="224"/>
      <c r="N1" s="224"/>
      <c r="O1" s="224"/>
    </row>
    <row r="2" spans="1:17" ht="14.25" customHeight="1" thickBot="1" x14ac:dyDescent="0.25">
      <c r="B2" s="12"/>
      <c r="C2" s="12"/>
      <c r="D2" s="12"/>
      <c r="E2" s="12"/>
      <c r="F2" s="12"/>
      <c r="G2" s="12"/>
      <c r="H2" s="12"/>
      <c r="I2" s="12"/>
      <c r="J2" s="12"/>
      <c r="K2" s="12"/>
      <c r="N2" s="234"/>
      <c r="O2" s="235"/>
    </row>
    <row r="3" spans="1:17" ht="15" customHeight="1" x14ac:dyDescent="0.2">
      <c r="B3" s="464" t="s">
        <v>287</v>
      </c>
      <c r="C3" s="465"/>
      <c r="D3" s="465"/>
      <c r="E3" s="465"/>
      <c r="F3" s="465"/>
      <c r="G3" s="465"/>
      <c r="H3" s="465"/>
      <c r="I3" s="465"/>
      <c r="J3" s="466"/>
      <c r="K3" s="12"/>
    </row>
    <row r="4" spans="1:17" ht="28.5" customHeight="1" x14ac:dyDescent="0.2">
      <c r="A4" s="12"/>
      <c r="B4" s="133" t="s">
        <v>3</v>
      </c>
      <c r="C4" s="18" t="s">
        <v>4</v>
      </c>
      <c r="D4" s="18" t="s">
        <v>150</v>
      </c>
      <c r="E4" s="18" t="s">
        <v>5</v>
      </c>
      <c r="F4" s="18" t="s">
        <v>70</v>
      </c>
      <c r="G4" s="18" t="s">
        <v>125</v>
      </c>
      <c r="H4" s="18" t="s">
        <v>51</v>
      </c>
      <c r="I4" s="18" t="s">
        <v>6</v>
      </c>
      <c r="J4" s="134" t="s">
        <v>133</v>
      </c>
      <c r="K4" s="10"/>
      <c r="L4" s="255" t="s">
        <v>254</v>
      </c>
      <c r="M4" s="448" t="s">
        <v>311</v>
      </c>
      <c r="N4" s="234"/>
      <c r="O4" s="255" t="s">
        <v>151</v>
      </c>
      <c r="Q4" s="255" t="s">
        <v>152</v>
      </c>
    </row>
    <row r="5" spans="1:17" ht="15.75" customHeight="1" x14ac:dyDescent="0.2">
      <c r="B5" s="135" t="s">
        <v>279</v>
      </c>
      <c r="C5" s="19" t="s">
        <v>189</v>
      </c>
      <c r="D5" s="19"/>
      <c r="E5" s="19">
        <v>21.135999999999999</v>
      </c>
      <c r="F5" s="20">
        <v>43985</v>
      </c>
      <c r="G5" s="19">
        <f>E5*(L5+M5)</f>
        <v>0.65521600000000002</v>
      </c>
      <c r="H5" s="19"/>
      <c r="I5" s="122" t="s">
        <v>7</v>
      </c>
      <c r="J5" s="136" t="s">
        <v>7</v>
      </c>
      <c r="K5" s="236"/>
      <c r="L5" s="254">
        <v>2.5999999999999999E-2</v>
      </c>
      <c r="M5" s="254">
        <v>5.0000000000000001E-3</v>
      </c>
      <c r="Q5" s="256">
        <v>7.4740000000000002</v>
      </c>
    </row>
    <row r="6" spans="1:17" ht="15.75" customHeight="1" x14ac:dyDescent="0.2">
      <c r="B6" s="229" t="s">
        <v>280</v>
      </c>
      <c r="C6" s="237" t="s">
        <v>255</v>
      </c>
      <c r="D6" s="262">
        <v>0.01</v>
      </c>
      <c r="E6" s="230">
        <v>45</v>
      </c>
      <c r="F6" s="231">
        <v>43796</v>
      </c>
      <c r="G6" s="251">
        <f>E6*(5.75%+M6)</f>
        <v>3.4874999999999998</v>
      </c>
      <c r="H6" s="230" t="s">
        <v>281</v>
      </c>
      <c r="I6" s="232" t="s">
        <v>7</v>
      </c>
      <c r="J6" s="233" t="s">
        <v>7</v>
      </c>
      <c r="K6" s="11"/>
      <c r="L6" s="267"/>
      <c r="M6" s="254">
        <v>0.02</v>
      </c>
      <c r="O6" s="13"/>
    </row>
    <row r="7" spans="1:17" ht="15.75" customHeight="1" x14ac:dyDescent="0.2">
      <c r="B7" s="137" t="s">
        <v>8</v>
      </c>
      <c r="C7" s="126"/>
      <c r="D7" s="126"/>
      <c r="E7" s="127">
        <f>SUM(E5:E6)</f>
        <v>66.135999999999996</v>
      </c>
      <c r="F7" s="126"/>
      <c r="G7" s="127">
        <f>SUM(G5:G6)</f>
        <v>4.1427160000000001</v>
      </c>
      <c r="H7" s="127"/>
      <c r="I7" s="446" t="s">
        <v>7</v>
      </c>
      <c r="J7" s="140" t="s">
        <v>7</v>
      </c>
      <c r="L7" s="17"/>
      <c r="M7" s="17"/>
    </row>
    <row r="8" spans="1:17" ht="15.75" customHeight="1" x14ac:dyDescent="0.2">
      <c r="B8" s="138" t="s">
        <v>290</v>
      </c>
      <c r="C8" s="128"/>
      <c r="D8" s="128"/>
      <c r="E8" s="129">
        <f>N22</f>
        <v>15.391</v>
      </c>
      <c r="F8" s="130"/>
      <c r="G8" s="129"/>
      <c r="H8" s="129"/>
      <c r="I8" s="131"/>
      <c r="J8" s="139"/>
      <c r="K8" s="13"/>
      <c r="L8" s="13"/>
      <c r="M8" s="13"/>
      <c r="N8" s="13"/>
      <c r="O8" s="13"/>
    </row>
    <row r="9" spans="1:17" ht="15.75" customHeight="1" x14ac:dyDescent="0.2">
      <c r="B9" s="137" t="s">
        <v>9</v>
      </c>
      <c r="C9" s="126"/>
      <c r="D9" s="126"/>
      <c r="E9" s="127">
        <f>E7-E8</f>
        <v>50.744999999999997</v>
      </c>
      <c r="F9" s="126"/>
      <c r="G9" s="127"/>
      <c r="H9" s="127"/>
      <c r="I9" s="132" t="s">
        <v>7</v>
      </c>
      <c r="J9" s="140" t="s">
        <v>7</v>
      </c>
    </row>
    <row r="10" spans="1:17" ht="15.75" customHeight="1" x14ac:dyDescent="0.2">
      <c r="B10" s="142" t="s">
        <v>10</v>
      </c>
      <c r="C10" s="123"/>
      <c r="D10" s="123"/>
      <c r="E10" s="124">
        <f>(C1*J1)/1000000</f>
        <v>22.739280280000003</v>
      </c>
      <c r="F10" s="143"/>
      <c r="G10" s="124"/>
      <c r="H10" s="124"/>
      <c r="I10" s="125"/>
      <c r="J10" s="144"/>
    </row>
    <row r="11" spans="1:17" ht="15.75" customHeight="1" x14ac:dyDescent="0.2">
      <c r="B11" s="145" t="s">
        <v>11</v>
      </c>
      <c r="C11" s="146"/>
      <c r="D11" s="146"/>
      <c r="E11" s="147">
        <f>E10+E9</f>
        <v>73.484280280000007</v>
      </c>
      <c r="F11" s="147"/>
      <c r="G11" s="147"/>
      <c r="H11" s="147"/>
      <c r="I11" s="148"/>
      <c r="J11" s="149"/>
    </row>
    <row r="12" spans="1:17" ht="15.75" customHeight="1" x14ac:dyDescent="0.2">
      <c r="B12" s="145" t="s">
        <v>73</v>
      </c>
      <c r="C12" s="147"/>
      <c r="D12" s="147"/>
      <c r="E12" s="147">
        <f>('Cash Flow (Burn) Model'!J30+'Cash Flow (Burn) Model'!H30+'Cash Flow (Burn) Model'!G30+'Cash Flow (Burn) Model'!F30)/1000</f>
        <v>-3.9E-2</v>
      </c>
      <c r="F12" s="147"/>
      <c r="G12" s="147"/>
      <c r="H12" s="212" t="s">
        <v>308</v>
      </c>
      <c r="I12" s="150"/>
      <c r="J12" s="151">
        <f>(E11*1000)/Comps!F8</f>
        <v>0.28416304889036698</v>
      </c>
    </row>
    <row r="13" spans="1:17" ht="15.75" customHeight="1" thickBot="1" x14ac:dyDescent="0.25">
      <c r="B13" s="145" t="s">
        <v>132</v>
      </c>
      <c r="C13" s="147"/>
      <c r="D13" s="147"/>
      <c r="E13" s="147">
        <f>'Cash Flow (Burn) Model'!N30/1000</f>
        <v>-13.514104000000021</v>
      </c>
      <c r="F13" s="147"/>
      <c r="G13" s="147"/>
      <c r="H13" s="212" t="s">
        <v>309</v>
      </c>
      <c r="I13" s="150"/>
      <c r="J13" s="152">
        <f>Comps!L8</f>
        <v>0.30001972094238594</v>
      </c>
    </row>
    <row r="14" spans="1:17" ht="12.75" customHeight="1" thickTop="1" x14ac:dyDescent="0.2">
      <c r="B14" s="473" t="s">
        <v>256</v>
      </c>
      <c r="C14" s="474"/>
      <c r="D14" s="474"/>
      <c r="E14" s="474"/>
      <c r="F14" s="268"/>
      <c r="G14" s="268"/>
      <c r="H14" s="268"/>
      <c r="I14" s="268"/>
      <c r="J14" s="141"/>
    </row>
    <row r="16" spans="1:17" x14ac:dyDescent="0.2">
      <c r="E16" s="16"/>
      <c r="F16" s="16"/>
      <c r="G16" s="16"/>
      <c r="H16" s="6"/>
    </row>
    <row r="17" spans="1:16" x14ac:dyDescent="0.2">
      <c r="B17" s="469" t="s">
        <v>52</v>
      </c>
      <c r="C17" s="470"/>
      <c r="D17" s="470"/>
      <c r="E17" s="470"/>
      <c r="F17" s="470"/>
      <c r="G17" s="470"/>
      <c r="H17" s="470"/>
      <c r="I17" s="470"/>
    </row>
    <row r="18" spans="1:16" ht="12" thickBot="1" x14ac:dyDescent="0.25">
      <c r="B18" s="471" t="s">
        <v>12</v>
      </c>
      <c r="C18" s="472"/>
      <c r="D18" s="472"/>
      <c r="E18" s="472"/>
      <c r="F18" s="472"/>
      <c r="G18" s="472"/>
      <c r="H18" s="472"/>
      <c r="I18" s="472"/>
    </row>
    <row r="20" spans="1:16" ht="13.5" customHeight="1" thickBot="1" x14ac:dyDescent="0.25">
      <c r="A20" s="238"/>
      <c r="B20" s="240"/>
      <c r="C20" s="238"/>
      <c r="D20" s="238"/>
      <c r="E20" s="238"/>
    </row>
    <row r="21" spans="1:16" s="25" customFormat="1" ht="13.5" customHeight="1" x14ac:dyDescent="0.2">
      <c r="A21" s="238"/>
      <c r="B21" s="238"/>
      <c r="C21" s="243"/>
      <c r="D21" s="243"/>
      <c r="E21" s="238"/>
      <c r="L21" s="467" t="s">
        <v>288</v>
      </c>
      <c r="M21" s="468"/>
      <c r="N21" s="468"/>
    </row>
    <row r="22" spans="1:16" s="25" customFormat="1" ht="13.5" customHeight="1" thickBot="1" x14ac:dyDescent="0.25">
      <c r="A22" s="238"/>
      <c r="C22" s="238"/>
      <c r="D22" s="238"/>
      <c r="E22" s="238"/>
      <c r="L22" s="454" t="s">
        <v>289</v>
      </c>
      <c r="M22" s="449"/>
      <c r="N22" s="456">
        <v>15.391</v>
      </c>
    </row>
    <row r="23" spans="1:16" s="25" customFormat="1" ht="12" thickBot="1" x14ac:dyDescent="0.25">
      <c r="L23" s="454" t="s">
        <v>139</v>
      </c>
      <c r="M23" s="449"/>
      <c r="N23" s="456">
        <v>15.134</v>
      </c>
    </row>
    <row r="24" spans="1:16" s="25" customFormat="1" ht="13.5" customHeight="1" thickBot="1" x14ac:dyDescent="0.25">
      <c r="B24" s="253"/>
      <c r="L24" s="455" t="s">
        <v>53</v>
      </c>
      <c r="M24" s="450"/>
      <c r="N24" s="457">
        <f>SUM(N22:N23)</f>
        <v>30.524999999999999</v>
      </c>
      <c r="P24" s="25" t="s">
        <v>310</v>
      </c>
    </row>
    <row r="25" spans="1:16" x14ac:dyDescent="0.2">
      <c r="N25" s="239"/>
    </row>
  </sheetData>
  <mergeCells count="5">
    <mergeCell ref="B3:J3"/>
    <mergeCell ref="L21:N21"/>
    <mergeCell ref="B17:I17"/>
    <mergeCell ref="B18:I18"/>
    <mergeCell ref="B14:E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58"/>
  <sheetViews>
    <sheetView showGridLines="0" zoomScale="110" zoomScaleNormal="110" workbookViewId="0">
      <pane ySplit="4" topLeftCell="A5" activePane="bottomLeft" state="frozen"/>
      <selection activeCell="L21" sqref="L21"/>
      <selection pane="bottomLeft" activeCell="B40" sqref="B40"/>
    </sheetView>
  </sheetViews>
  <sheetFormatPr defaultRowHeight="11.25" x14ac:dyDescent="0.2"/>
  <cols>
    <col min="1" max="1" width="1.6640625" style="5" customWidth="1"/>
    <col min="2" max="2" width="42.83203125" style="5" customWidth="1"/>
    <col min="3" max="15" width="10.83203125" style="5" customWidth="1"/>
    <col min="16" max="16" width="23.33203125" style="5" customWidth="1"/>
    <col min="17" max="17" width="21.6640625" style="5" customWidth="1"/>
    <col min="18" max="18" width="38.33203125" style="5" customWidth="1"/>
    <col min="19" max="19" width="10.33203125" style="5" customWidth="1"/>
    <col min="20" max="20" width="2.1640625" style="5" customWidth="1"/>
    <col min="21" max="21" width="8.6640625" style="5" customWidth="1"/>
    <col min="22" max="22" width="9.33203125" style="5"/>
    <col min="23" max="23" width="12.5" style="5" customWidth="1"/>
    <col min="24" max="16384" width="9.33203125" style="5"/>
  </cols>
  <sheetData>
    <row r="1" spans="2:15" ht="12.75" customHeight="1" x14ac:dyDescent="0.2"/>
    <row r="2" spans="2:15" ht="11.25" customHeight="1" x14ac:dyDescent="0.2">
      <c r="B2" s="269" t="s">
        <v>13</v>
      </c>
      <c r="E2" s="270" t="s">
        <v>2</v>
      </c>
      <c r="F2" s="271" t="str">
        <f>IF('Operating Model Assumptions'!C2=1,"Low Case",IF('Operating Model Assumptions'!C2=2,"Base Case",IF('Operating Model Assumptions'!C2,"High Case","N/A")))</f>
        <v>Base Case</v>
      </c>
    </row>
    <row r="3" spans="2:15" ht="11.25" customHeight="1" x14ac:dyDescent="0.2">
      <c r="B3" s="272" t="s">
        <v>164</v>
      </c>
      <c r="C3" s="475"/>
      <c r="D3" s="475"/>
      <c r="E3" s="475"/>
      <c r="F3" s="475"/>
      <c r="G3" s="475"/>
      <c r="H3" s="475"/>
      <c r="I3" s="475"/>
      <c r="J3" s="475"/>
      <c r="K3" s="476" t="s">
        <v>165</v>
      </c>
      <c r="L3" s="476"/>
      <c r="M3" s="476"/>
      <c r="N3" s="476"/>
      <c r="O3" s="476"/>
    </row>
    <row r="4" spans="2:15" x14ac:dyDescent="0.2">
      <c r="B4" s="273"/>
      <c r="C4" s="274" t="s">
        <v>14</v>
      </c>
      <c r="D4" s="274" t="s">
        <v>15</v>
      </c>
      <c r="E4" s="275" t="s">
        <v>47</v>
      </c>
      <c r="F4" s="275" t="s">
        <v>48</v>
      </c>
      <c r="G4" s="275" t="s">
        <v>49</v>
      </c>
      <c r="H4" s="275" t="s">
        <v>50</v>
      </c>
      <c r="I4" s="274" t="s">
        <v>16</v>
      </c>
      <c r="J4" s="275" t="s">
        <v>128</v>
      </c>
      <c r="K4" s="276" t="s">
        <v>129</v>
      </c>
      <c r="L4" s="276" t="s">
        <v>130</v>
      </c>
      <c r="M4" s="276" t="s">
        <v>131</v>
      </c>
      <c r="N4" s="276" t="s">
        <v>17</v>
      </c>
      <c r="O4" s="276" t="s">
        <v>69</v>
      </c>
    </row>
    <row r="5" spans="2:15" x14ac:dyDescent="0.2">
      <c r="B5" s="273" t="s">
        <v>262</v>
      </c>
      <c r="C5" s="324">
        <v>42034</v>
      </c>
      <c r="D5" s="324">
        <v>42399</v>
      </c>
      <c r="E5" s="324">
        <v>42490</v>
      </c>
      <c r="F5" s="324">
        <v>42581</v>
      </c>
      <c r="G5" s="324">
        <v>42672</v>
      </c>
      <c r="H5" s="477">
        <v>42763</v>
      </c>
      <c r="I5" s="478"/>
      <c r="J5" s="324">
        <v>42855</v>
      </c>
      <c r="K5" s="325">
        <v>42946</v>
      </c>
      <c r="L5" s="325">
        <v>43037</v>
      </c>
      <c r="M5" s="479">
        <v>43128</v>
      </c>
      <c r="N5" s="480"/>
      <c r="O5" s="276">
        <v>43493</v>
      </c>
    </row>
    <row r="6" spans="2:15" x14ac:dyDescent="0.2">
      <c r="B6" s="334" t="s">
        <v>167</v>
      </c>
      <c r="C6" s="335">
        <v>340396</v>
      </c>
      <c r="D6" s="336">
        <v>302457</v>
      </c>
      <c r="E6" s="337">
        <v>67645</v>
      </c>
      <c r="F6" s="338">
        <v>60702</v>
      </c>
      <c r="G6" s="338">
        <v>75973</v>
      </c>
      <c r="H6" s="339">
        <v>63879</v>
      </c>
      <c r="I6" s="336">
        <f>SUM(E6:H6)</f>
        <v>268199</v>
      </c>
      <c r="J6" s="337">
        <v>58045</v>
      </c>
      <c r="K6" s="338">
        <f>F6*(1+K7)</f>
        <v>54631.8</v>
      </c>
      <c r="L6" s="338">
        <f>G6*(1+L7)</f>
        <v>68375.7</v>
      </c>
      <c r="M6" s="339">
        <f>H6*(1+M7)</f>
        <v>57491.1</v>
      </c>
      <c r="N6" s="336">
        <f>SUM(J6:M6)</f>
        <v>238543.6</v>
      </c>
      <c r="O6" s="340">
        <f>N6*(1+O7)</f>
        <v>225423.70199999999</v>
      </c>
    </row>
    <row r="7" spans="2:15" x14ac:dyDescent="0.2">
      <c r="B7" s="341" t="s">
        <v>166</v>
      </c>
      <c r="C7" s="342"/>
      <c r="D7" s="342">
        <f>D6/C6-1</f>
        <v>-0.11145548126299953</v>
      </c>
      <c r="E7" s="343"/>
      <c r="F7" s="344"/>
      <c r="G7" s="344"/>
      <c r="H7" s="345"/>
      <c r="I7" s="342">
        <f>I6/D6-1</f>
        <v>-0.11326568735390485</v>
      </c>
      <c r="J7" s="344">
        <f>J6/E6-1</f>
        <v>-0.14191736270234312</v>
      </c>
      <c r="K7" s="346">
        <f>'Operating Model Assumptions'!C14</f>
        <v>-0.1</v>
      </c>
      <c r="L7" s="346">
        <f>'Operating Model Assumptions'!D14</f>
        <v>-0.1</v>
      </c>
      <c r="M7" s="346">
        <f>'Operating Model Assumptions'!E14</f>
        <v>-0.1</v>
      </c>
      <c r="N7" s="342">
        <f>N6/I6-1</f>
        <v>-0.11057237349878257</v>
      </c>
      <c r="O7" s="347">
        <f>'Operating Model Assumptions'!G14</f>
        <v>-5.5E-2</v>
      </c>
    </row>
    <row r="8" spans="2:15" x14ac:dyDescent="0.2">
      <c r="B8" s="341"/>
      <c r="C8" s="348"/>
      <c r="D8" s="349"/>
      <c r="E8" s="350"/>
      <c r="F8" s="351"/>
      <c r="G8" s="351"/>
      <c r="H8" s="352"/>
      <c r="I8" s="349"/>
      <c r="J8" s="350"/>
      <c r="K8" s="351"/>
      <c r="L8" s="351"/>
      <c r="M8" s="352"/>
      <c r="N8" s="349"/>
      <c r="O8" s="349"/>
    </row>
    <row r="9" spans="2:15" x14ac:dyDescent="0.2">
      <c r="B9" s="341"/>
      <c r="C9" s="348"/>
      <c r="D9" s="349"/>
      <c r="E9" s="350"/>
      <c r="F9" s="351"/>
      <c r="G9" s="351"/>
      <c r="H9" s="352"/>
      <c r="I9" s="349"/>
      <c r="J9" s="350"/>
      <c r="K9" s="351"/>
      <c r="L9" s="351"/>
      <c r="M9" s="352"/>
      <c r="N9" s="349"/>
      <c r="O9" s="349"/>
    </row>
    <row r="10" spans="2:15" x14ac:dyDescent="0.2">
      <c r="B10" s="353" t="s">
        <v>168</v>
      </c>
      <c r="C10" s="348">
        <v>173567</v>
      </c>
      <c r="D10" s="349">
        <v>169941</v>
      </c>
      <c r="E10" s="350">
        <v>39387</v>
      </c>
      <c r="F10" s="351">
        <f>33315</f>
        <v>33315</v>
      </c>
      <c r="G10" s="351">
        <v>38015</v>
      </c>
      <c r="H10" s="352">
        <v>34663</v>
      </c>
      <c r="I10" s="349">
        <f>SUM(E10:H10)</f>
        <v>145380</v>
      </c>
      <c r="J10" s="350">
        <v>32454</v>
      </c>
      <c r="K10" s="351">
        <f t="shared" ref="K10" si="0">K11*K6</f>
        <v>30047.490000000005</v>
      </c>
      <c r="L10" s="351">
        <f>L11*L6</f>
        <v>37606.635000000002</v>
      </c>
      <c r="M10" s="352">
        <f>M11*M6</f>
        <v>31620.105000000003</v>
      </c>
      <c r="N10" s="349">
        <f>SUM(J10:M10)</f>
        <v>131728.23000000001</v>
      </c>
      <c r="O10" s="354">
        <f>O11*O6</f>
        <v>121728.79908</v>
      </c>
    </row>
    <row r="11" spans="2:15" x14ac:dyDescent="0.2">
      <c r="B11" s="355" t="s">
        <v>169</v>
      </c>
      <c r="C11" s="342">
        <f>C10/C6</f>
        <v>0.50989729609043588</v>
      </c>
      <c r="D11" s="356">
        <f>D10/D6</f>
        <v>0.56186829863418597</v>
      </c>
      <c r="E11" s="343">
        <f t="shared" ref="E11:H11" si="1">E10/E6</f>
        <v>0.58226032966220709</v>
      </c>
      <c r="F11" s="344">
        <f t="shared" si="1"/>
        <v>0.54882870416131269</v>
      </c>
      <c r="G11" s="344">
        <f>G10/G6</f>
        <v>0.50037513327103045</v>
      </c>
      <c r="H11" s="345">
        <f t="shared" si="1"/>
        <v>0.54263529485433393</v>
      </c>
      <c r="I11" s="342">
        <f>I10/I6</f>
        <v>0.54206018665244837</v>
      </c>
      <c r="J11" s="344">
        <f>J10/J6</f>
        <v>0.55911792574726504</v>
      </c>
      <c r="K11" s="346">
        <f>'Operating Model Assumptions'!C22</f>
        <v>0.55000000000000004</v>
      </c>
      <c r="L11" s="346">
        <f>'Operating Model Assumptions'!D22</f>
        <v>0.55000000000000004</v>
      </c>
      <c r="M11" s="346">
        <f>'Operating Model Assumptions'!E22</f>
        <v>0.55000000000000004</v>
      </c>
      <c r="N11" s="342">
        <f>N10/N6</f>
        <v>0.55221867197443153</v>
      </c>
      <c r="O11" s="347">
        <f>'Operating Model Assumptions'!G22</f>
        <v>0.54</v>
      </c>
    </row>
    <row r="12" spans="2:15" x14ac:dyDescent="0.2">
      <c r="B12" s="355"/>
      <c r="C12" s="356"/>
      <c r="D12" s="356"/>
      <c r="E12" s="357"/>
      <c r="F12" s="358"/>
      <c r="G12" s="358"/>
      <c r="H12" s="359"/>
      <c r="I12" s="356"/>
      <c r="J12" s="357"/>
      <c r="K12" s="358"/>
      <c r="L12" s="358"/>
      <c r="M12" s="359"/>
      <c r="N12" s="356"/>
      <c r="O12" s="356"/>
    </row>
    <row r="13" spans="2:15" x14ac:dyDescent="0.2">
      <c r="B13" s="353" t="s">
        <v>170</v>
      </c>
      <c r="C13" s="348">
        <f t="shared" ref="C13:O13" si="2">C6-C10</f>
        <v>166829</v>
      </c>
      <c r="D13" s="349">
        <f t="shared" si="2"/>
        <v>132516</v>
      </c>
      <c r="E13" s="350">
        <f t="shared" si="2"/>
        <v>28258</v>
      </c>
      <c r="F13" s="351">
        <f t="shared" si="2"/>
        <v>27387</v>
      </c>
      <c r="G13" s="351">
        <f t="shared" si="2"/>
        <v>37958</v>
      </c>
      <c r="H13" s="352">
        <f t="shared" si="2"/>
        <v>29216</v>
      </c>
      <c r="I13" s="349">
        <f t="shared" si="2"/>
        <v>122819</v>
      </c>
      <c r="J13" s="350">
        <f t="shared" si="2"/>
        <v>25591</v>
      </c>
      <c r="K13" s="351">
        <f t="shared" si="2"/>
        <v>24584.309999999998</v>
      </c>
      <c r="L13" s="351">
        <f t="shared" si="2"/>
        <v>30769.064999999995</v>
      </c>
      <c r="M13" s="352">
        <f>M6-M10</f>
        <v>25870.994999999995</v>
      </c>
      <c r="N13" s="349">
        <f>N6-N10</f>
        <v>106815.37</v>
      </c>
      <c r="O13" s="349">
        <f t="shared" si="2"/>
        <v>103694.90291999999</v>
      </c>
    </row>
    <row r="14" spans="2:15" x14ac:dyDescent="0.2">
      <c r="B14" s="355" t="s">
        <v>171</v>
      </c>
      <c r="C14" s="342">
        <f t="shared" ref="C14:O14" si="3">C13/C6</f>
        <v>0.49010270390956417</v>
      </c>
      <c r="D14" s="342">
        <f t="shared" si="3"/>
        <v>0.43813170136581397</v>
      </c>
      <c r="E14" s="343">
        <f t="shared" si="3"/>
        <v>0.41773967033779291</v>
      </c>
      <c r="F14" s="344">
        <f t="shared" si="3"/>
        <v>0.45117129583868737</v>
      </c>
      <c r="G14" s="344">
        <f t="shared" si="3"/>
        <v>0.4996248667289695</v>
      </c>
      <c r="H14" s="345">
        <f t="shared" si="3"/>
        <v>0.45736470514566602</v>
      </c>
      <c r="I14" s="342">
        <f t="shared" si="3"/>
        <v>0.45793981334755163</v>
      </c>
      <c r="J14" s="343">
        <f t="shared" si="3"/>
        <v>0.44088207425273496</v>
      </c>
      <c r="K14" s="344">
        <f t="shared" si="3"/>
        <v>0.44999999999999996</v>
      </c>
      <c r="L14" s="344">
        <f t="shared" si="3"/>
        <v>0.44999999999999996</v>
      </c>
      <c r="M14" s="345">
        <f>M13/M6</f>
        <v>0.44999999999999996</v>
      </c>
      <c r="N14" s="342">
        <f>N13/N6</f>
        <v>0.44778132802556847</v>
      </c>
      <c r="O14" s="342">
        <f t="shared" si="3"/>
        <v>0.45999999999999996</v>
      </c>
    </row>
    <row r="15" spans="2:15" x14ac:dyDescent="0.2">
      <c r="B15" s="355"/>
      <c r="C15" s="348"/>
      <c r="D15" s="360"/>
      <c r="E15" s="350"/>
      <c r="F15" s="351"/>
      <c r="G15" s="351"/>
      <c r="H15" s="352"/>
      <c r="I15" s="349"/>
      <c r="J15" s="350"/>
      <c r="K15" s="351"/>
      <c r="L15" s="351"/>
      <c r="M15" s="352"/>
      <c r="N15" s="349"/>
      <c r="O15" s="349"/>
    </row>
    <row r="16" spans="2:15" x14ac:dyDescent="0.2">
      <c r="B16" s="353" t="s">
        <v>172</v>
      </c>
      <c r="C16" s="348">
        <v>96579</v>
      </c>
      <c r="D16" s="349">
        <v>116790</v>
      </c>
      <c r="E16" s="350">
        <v>31806</v>
      </c>
      <c r="F16" s="351">
        <f>31642</f>
        <v>31642</v>
      </c>
      <c r="G16" s="351">
        <v>31895</v>
      </c>
      <c r="H16" s="352">
        <v>39087</v>
      </c>
      <c r="I16" s="349">
        <f>SUM(E16:H16)</f>
        <v>134430</v>
      </c>
      <c r="J16" s="350">
        <v>33784</v>
      </c>
      <c r="K16" s="351">
        <f>K17*K6</f>
        <v>32232.761999999999</v>
      </c>
      <c r="L16" s="351">
        <f>L17*L6</f>
        <v>34871.606999999996</v>
      </c>
      <c r="M16" s="352">
        <f>M17*M6</f>
        <v>31620.105000000003</v>
      </c>
      <c r="N16" s="349">
        <f>SUM(J16:M16)</f>
        <v>132508.47400000002</v>
      </c>
      <c r="O16" s="349">
        <f>O17*O6</f>
        <v>123983.0361</v>
      </c>
    </row>
    <row r="17" spans="1:15" ht="10.5" customHeight="1" x14ac:dyDescent="0.2">
      <c r="B17" s="355" t="s">
        <v>169</v>
      </c>
      <c r="C17" s="342">
        <f>C16/C6</f>
        <v>0.28372542568067782</v>
      </c>
      <c r="D17" s="356">
        <f>D16/D6</f>
        <v>0.38613753359981751</v>
      </c>
      <c r="E17" s="343">
        <f>E16/E6</f>
        <v>0.47018996230320054</v>
      </c>
      <c r="F17" s="344">
        <f t="shared" ref="F17:H17" si="4">F16/F6</f>
        <v>0.52126783302032886</v>
      </c>
      <c r="G17" s="344">
        <f t="shared" si="4"/>
        <v>0.41982019928132364</v>
      </c>
      <c r="H17" s="344">
        <f t="shared" si="4"/>
        <v>0.61189123186023575</v>
      </c>
      <c r="I17" s="342">
        <f>I16/I6</f>
        <v>0.501232293930999</v>
      </c>
      <c r="J17" s="343">
        <f>J16/J6</f>
        <v>0.58203118270307519</v>
      </c>
      <c r="K17" s="346">
        <f>'Operating Model Assumptions'!C30</f>
        <v>0.59</v>
      </c>
      <c r="L17" s="346">
        <f>'Operating Model Assumptions'!D30</f>
        <v>0.51</v>
      </c>
      <c r="M17" s="346">
        <f>'Operating Model Assumptions'!E30</f>
        <v>0.55000000000000004</v>
      </c>
      <c r="N17" s="342">
        <f>N16/N6</f>
        <v>0.55548953734243978</v>
      </c>
      <c r="O17" s="347">
        <f>'Operating Model Assumptions'!G30</f>
        <v>0.55000000000000004</v>
      </c>
    </row>
    <row r="18" spans="1:15" ht="12" customHeight="1" x14ac:dyDescent="0.2">
      <c r="B18" s="355"/>
      <c r="C18" s="361"/>
      <c r="D18" s="361"/>
      <c r="E18" s="362"/>
      <c r="F18" s="363"/>
      <c r="G18" s="363"/>
      <c r="H18" s="364"/>
      <c r="I18" s="361"/>
      <c r="J18" s="362"/>
      <c r="K18" s="363"/>
      <c r="L18" s="363"/>
      <c r="M18" s="364"/>
      <c r="N18" s="361"/>
      <c r="O18" s="361"/>
    </row>
    <row r="19" spans="1:15" ht="23.25" customHeight="1" x14ac:dyDescent="0.2">
      <c r="B19" s="365" t="s">
        <v>265</v>
      </c>
      <c r="C19" s="348">
        <v>0</v>
      </c>
      <c r="D19" s="349">
        <v>0</v>
      </c>
      <c r="E19" s="350">
        <v>0</v>
      </c>
      <c r="F19" s="351">
        <v>0</v>
      </c>
      <c r="G19" s="351">
        <v>0</v>
      </c>
      <c r="H19" s="352">
        <v>53061</v>
      </c>
      <c r="I19" s="349">
        <f>SUM(E19:H19)</f>
        <v>53061</v>
      </c>
      <c r="J19" s="374">
        <v>0</v>
      </c>
      <c r="K19" s="366">
        <v>0</v>
      </c>
      <c r="L19" s="366">
        <v>0</v>
      </c>
      <c r="M19" s="366">
        <v>0</v>
      </c>
      <c r="N19" s="349">
        <f>SUM(J19:M19)</f>
        <v>0</v>
      </c>
      <c r="O19" s="367">
        <v>0</v>
      </c>
    </row>
    <row r="20" spans="1:15" ht="11.25" customHeight="1" x14ac:dyDescent="0.2">
      <c r="B20" s="355"/>
      <c r="C20" s="361"/>
      <c r="D20" s="361"/>
      <c r="E20" s="362"/>
      <c r="F20" s="363"/>
      <c r="G20" s="363"/>
      <c r="H20" s="364"/>
      <c r="I20" s="361"/>
      <c r="J20" s="362"/>
      <c r="K20" s="363"/>
      <c r="L20" s="363"/>
      <c r="M20" s="364"/>
      <c r="N20" s="361"/>
      <c r="O20" s="361"/>
    </row>
    <row r="21" spans="1:15" ht="12.75" customHeight="1" x14ac:dyDescent="0.2">
      <c r="B21" s="368" t="s">
        <v>173</v>
      </c>
      <c r="C21" s="335">
        <f>C6-C10-C16-C19</f>
        <v>70250</v>
      </c>
      <c r="D21" s="340">
        <f t="shared" ref="D21:K21" si="5">D6-D10-D16-D19</f>
        <v>15726</v>
      </c>
      <c r="E21" s="369">
        <f t="shared" si="5"/>
        <v>-3548</v>
      </c>
      <c r="F21" s="336">
        <f t="shared" si="5"/>
        <v>-4255</v>
      </c>
      <c r="G21" s="336">
        <f>G6-G10-G16-G19</f>
        <v>6063</v>
      </c>
      <c r="H21" s="339">
        <f>H6-H10-H16-H19</f>
        <v>-62932</v>
      </c>
      <c r="I21" s="340">
        <f>I6-I10-I16-I19</f>
        <v>-64672</v>
      </c>
      <c r="J21" s="369">
        <f t="shared" si="5"/>
        <v>-8193</v>
      </c>
      <c r="K21" s="336">
        <f t="shared" si="5"/>
        <v>-7648.4520000000011</v>
      </c>
      <c r="L21" s="336">
        <f>L6-L10-L16-L19</f>
        <v>-4102.5420000000013</v>
      </c>
      <c r="M21" s="339">
        <f>M6-M10-M16-M19</f>
        <v>-5749.1100000000079</v>
      </c>
      <c r="N21" s="340">
        <f>N6-N10-N16-N19</f>
        <v>-25693.104000000021</v>
      </c>
      <c r="O21" s="340">
        <f>O6-O10-O16-O19</f>
        <v>-20288.133180000004</v>
      </c>
    </row>
    <row r="22" spans="1:15" ht="12" customHeight="1" x14ac:dyDescent="0.2">
      <c r="B22" s="355" t="s">
        <v>171</v>
      </c>
      <c r="C22" s="342">
        <f t="shared" ref="C22:O22" si="6">C21/C6</f>
        <v>0.20637727822888635</v>
      </c>
      <c r="D22" s="342">
        <f t="shared" si="6"/>
        <v>5.1994167765996489E-2</v>
      </c>
      <c r="E22" s="344">
        <f t="shared" si="6"/>
        <v>-5.2450291965407646E-2</v>
      </c>
      <c r="F22" s="344">
        <f t="shared" si="6"/>
        <v>-7.0096537181641466E-2</v>
      </c>
      <c r="G22" s="344">
        <f>G21/G6</f>
        <v>7.9804667447645875E-2</v>
      </c>
      <c r="H22" s="344">
        <f>H21/H6</f>
        <v>-0.98517509666713632</v>
      </c>
      <c r="I22" s="342">
        <f>I21/I6</f>
        <v>-0.24113438155996109</v>
      </c>
      <c r="J22" s="344">
        <f t="shared" si="6"/>
        <v>-0.14114910845034026</v>
      </c>
      <c r="K22" s="344">
        <f t="shared" si="6"/>
        <v>-0.14000000000000001</v>
      </c>
      <c r="L22" s="344">
        <f t="shared" si="6"/>
        <v>-6.0000000000000019E-2</v>
      </c>
      <c r="M22" s="344">
        <f t="shared" si="6"/>
        <v>-0.10000000000000014</v>
      </c>
      <c r="N22" s="342">
        <f t="shared" si="6"/>
        <v>-0.10770820931687131</v>
      </c>
      <c r="O22" s="342">
        <f t="shared" si="6"/>
        <v>-9.0000000000000024E-2</v>
      </c>
    </row>
    <row r="23" spans="1:15" ht="12.75" customHeight="1" x14ac:dyDescent="0.2">
      <c r="B23" s="355"/>
      <c r="C23" s="348"/>
      <c r="D23" s="349"/>
      <c r="E23" s="351"/>
      <c r="F23" s="351"/>
      <c r="G23" s="351"/>
      <c r="H23" s="351"/>
      <c r="I23" s="349"/>
      <c r="J23" s="351"/>
      <c r="K23" s="351"/>
      <c r="L23" s="351"/>
      <c r="M23" s="351"/>
      <c r="N23" s="349"/>
      <c r="O23" s="349"/>
    </row>
    <row r="24" spans="1:15" s="277" customFormat="1" ht="12.75" customHeight="1" x14ac:dyDescent="0.2">
      <c r="A24" s="12"/>
      <c r="B24" s="370" t="s">
        <v>174</v>
      </c>
      <c r="C24" s="335"/>
      <c r="D24" s="340"/>
      <c r="E24" s="336"/>
      <c r="F24" s="336"/>
      <c r="G24" s="336"/>
      <c r="H24" s="336"/>
      <c r="I24" s="340"/>
      <c r="J24" s="336"/>
      <c r="K24" s="336"/>
      <c r="L24" s="336"/>
      <c r="M24" s="336"/>
      <c r="N24" s="340"/>
      <c r="O24" s="340"/>
    </row>
    <row r="25" spans="1:15" ht="12.75" customHeight="1" x14ac:dyDescent="0.2">
      <c r="B25" s="353" t="s">
        <v>175</v>
      </c>
      <c r="C25" s="348">
        <v>5267</v>
      </c>
      <c r="D25" s="349">
        <v>8350</v>
      </c>
      <c r="E25" s="351">
        <v>1902</v>
      </c>
      <c r="F25" s="351">
        <v>2083</v>
      </c>
      <c r="G25" s="351">
        <v>2218</v>
      </c>
      <c r="H25" s="351">
        <v>2481</v>
      </c>
      <c r="I25" s="349">
        <f>SUM(E25:H25)</f>
        <v>8684</v>
      </c>
      <c r="J25" s="351">
        <v>2415</v>
      </c>
      <c r="K25" s="371">
        <f>J25</f>
        <v>2415</v>
      </c>
      <c r="L25" s="371">
        <f>K25</f>
        <v>2415</v>
      </c>
      <c r="M25" s="371">
        <f>L25</f>
        <v>2415</v>
      </c>
      <c r="N25" s="349">
        <f>SUM(J25:M25)</f>
        <v>9660</v>
      </c>
      <c r="O25" s="367">
        <f>N25</f>
        <v>9660</v>
      </c>
    </row>
    <row r="26" spans="1:15" ht="12.75" customHeight="1" x14ac:dyDescent="0.2">
      <c r="B26" s="355" t="s">
        <v>169</v>
      </c>
      <c r="C26" s="342">
        <f t="shared" ref="C26:I26" si="7">C25/C6</f>
        <v>1.5473154796178569E-2</v>
      </c>
      <c r="D26" s="342">
        <f t="shared" si="7"/>
        <v>2.7607230118661497E-2</v>
      </c>
      <c r="E26" s="344">
        <f t="shared" si="7"/>
        <v>2.8117377485401728E-2</v>
      </c>
      <c r="F26" s="344">
        <f t="shared" si="7"/>
        <v>3.4315179071529769E-2</v>
      </c>
      <c r="G26" s="344">
        <f t="shared" si="7"/>
        <v>2.9194582285812065E-2</v>
      </c>
      <c r="H26" s="344">
        <f t="shared" si="7"/>
        <v>3.8839055088526746E-2</v>
      </c>
      <c r="I26" s="342">
        <f t="shared" si="7"/>
        <v>3.2378942501649896E-2</v>
      </c>
      <c r="J26" s="372">
        <f>J25/J6</f>
        <v>4.1605650788181583E-2</v>
      </c>
      <c r="K26" s="372">
        <f t="shared" ref="K26:O26" si="8">K25/K6</f>
        <v>4.4205023447881998E-2</v>
      </c>
      <c r="L26" s="372">
        <f t="shared" si="8"/>
        <v>3.5319565284157972E-2</v>
      </c>
      <c r="M26" s="372">
        <f t="shared" si="8"/>
        <v>4.2006501875942535E-2</v>
      </c>
      <c r="N26" s="373">
        <f t="shared" si="8"/>
        <v>4.0495741658967167E-2</v>
      </c>
      <c r="O26" s="373">
        <f t="shared" si="8"/>
        <v>4.2852636676155735E-2</v>
      </c>
    </row>
    <row r="27" spans="1:15" ht="12.75" customHeight="1" x14ac:dyDescent="0.2">
      <c r="B27" s="353" t="s">
        <v>176</v>
      </c>
      <c r="C27" s="348">
        <v>571</v>
      </c>
      <c r="D27" s="349">
        <v>13002</v>
      </c>
      <c r="E27" s="350">
        <f>3728-F27</f>
        <v>2622</v>
      </c>
      <c r="F27" s="351">
        <v>1106</v>
      </c>
      <c r="G27" s="351">
        <v>1588</v>
      </c>
      <c r="H27" s="352">
        <f>H19+(6950-G27-F27-E27)</f>
        <v>54695</v>
      </c>
      <c r="I27" s="349">
        <f>SUM(E27:H27)</f>
        <v>60011</v>
      </c>
      <c r="J27" s="350">
        <v>1643</v>
      </c>
      <c r="K27" s="366">
        <v>0</v>
      </c>
      <c r="L27" s="366">
        <v>0</v>
      </c>
      <c r="M27" s="366">
        <v>0</v>
      </c>
      <c r="N27" s="349">
        <f>SUM(J27:M27)</f>
        <v>1643</v>
      </c>
      <c r="O27" s="367">
        <f>SUM(K27:N27)</f>
        <v>1643</v>
      </c>
    </row>
    <row r="28" spans="1:15" ht="8.25" customHeight="1" x14ac:dyDescent="0.2">
      <c r="B28" s="353"/>
      <c r="C28" s="348"/>
      <c r="D28" s="349"/>
      <c r="E28" s="374"/>
      <c r="F28" s="374"/>
      <c r="G28" s="374"/>
      <c r="H28" s="374"/>
      <c r="I28" s="349"/>
      <c r="J28" s="366"/>
      <c r="K28" s="366"/>
      <c r="L28" s="366"/>
      <c r="M28" s="366"/>
      <c r="N28" s="349"/>
      <c r="O28" s="367"/>
    </row>
    <row r="29" spans="1:15" ht="12.75" customHeight="1" x14ac:dyDescent="0.2">
      <c r="B29" s="353" t="s">
        <v>267</v>
      </c>
      <c r="C29" s="348">
        <v>1896</v>
      </c>
      <c r="D29" s="349">
        <v>1259</v>
      </c>
      <c r="E29" s="374">
        <v>514</v>
      </c>
      <c r="F29" s="374">
        <f>745-E29</f>
        <v>231</v>
      </c>
      <c r="G29" s="374">
        <f>1383-F29-E29</f>
        <v>638</v>
      </c>
      <c r="H29" s="374">
        <f>I29-G29-F29-E29</f>
        <v>-39</v>
      </c>
      <c r="I29" s="349">
        <v>1344</v>
      </c>
      <c r="J29" s="374">
        <v>219</v>
      </c>
      <c r="K29" s="366">
        <f>J29</f>
        <v>219</v>
      </c>
      <c r="L29" s="366">
        <f>K29</f>
        <v>219</v>
      </c>
      <c r="M29" s="366">
        <f>L29</f>
        <v>219</v>
      </c>
      <c r="N29" s="349">
        <f>SUM(J29:M29)</f>
        <v>876</v>
      </c>
      <c r="O29" s="367">
        <f>N29</f>
        <v>876</v>
      </c>
    </row>
    <row r="30" spans="1:15" ht="12" customHeight="1" x14ac:dyDescent="0.2">
      <c r="B30" s="376" t="s">
        <v>72</v>
      </c>
      <c r="C30" s="377">
        <f>C21+C25+C27+C29</f>
        <v>77984</v>
      </c>
      <c r="D30" s="377">
        <f t="shared" ref="D30:H30" si="9">D21+D25+D27+D29</f>
        <v>38337</v>
      </c>
      <c r="E30" s="378">
        <f t="shared" si="9"/>
        <v>1490</v>
      </c>
      <c r="F30" s="378">
        <f t="shared" si="9"/>
        <v>-835</v>
      </c>
      <c r="G30" s="378">
        <f t="shared" si="9"/>
        <v>10507</v>
      </c>
      <c r="H30" s="378">
        <f t="shared" si="9"/>
        <v>-5795</v>
      </c>
      <c r="I30" s="377">
        <f t="shared" ref="I30:O30" si="10">I21+I25+I27+I29</f>
        <v>5367</v>
      </c>
      <c r="J30" s="378">
        <f t="shared" si="10"/>
        <v>-3916</v>
      </c>
      <c r="K30" s="378">
        <f t="shared" si="10"/>
        <v>-5014.4520000000011</v>
      </c>
      <c r="L30" s="378">
        <f t="shared" si="10"/>
        <v>-1468.5420000000013</v>
      </c>
      <c r="M30" s="378">
        <f t="shared" si="10"/>
        <v>-3115.1100000000079</v>
      </c>
      <c r="N30" s="377">
        <f t="shared" si="10"/>
        <v>-13514.104000000021</v>
      </c>
      <c r="O30" s="377">
        <f t="shared" si="10"/>
        <v>-8109.1331800000044</v>
      </c>
    </row>
    <row r="31" spans="1:15" ht="10.5" customHeight="1" x14ac:dyDescent="0.2">
      <c r="B31" s="379" t="s">
        <v>177</v>
      </c>
      <c r="C31" s="356">
        <f t="shared" ref="C31:O31" si="11">C30/C6</f>
        <v>0.22909787424059036</v>
      </c>
      <c r="D31" s="356">
        <f t="shared" si="11"/>
        <v>0.12675190192324859</v>
      </c>
      <c r="E31" s="357">
        <f t="shared" si="11"/>
        <v>2.2026757336092839E-2</v>
      </c>
      <c r="F31" s="358">
        <f t="shared" si="11"/>
        <v>-1.3755724687819182E-2</v>
      </c>
      <c r="G31" s="358">
        <f t="shared" si="11"/>
        <v>0.13829913258657681</v>
      </c>
      <c r="H31" s="359">
        <f t="shared" si="11"/>
        <v>-9.0718389455063483E-2</v>
      </c>
      <c r="I31" s="356">
        <f t="shared" si="11"/>
        <v>2.0011260295526828E-2</v>
      </c>
      <c r="J31" s="357">
        <f t="shared" si="11"/>
        <v>-6.7464897924024464E-2</v>
      </c>
      <c r="K31" s="358">
        <f t="shared" si="11"/>
        <v>-9.1786322251875302E-2</v>
      </c>
      <c r="L31" s="358">
        <f t="shared" si="11"/>
        <v>-2.1477542460260023E-2</v>
      </c>
      <c r="M31" s="359">
        <f t="shared" si="11"/>
        <v>-5.4184212860773372E-2</v>
      </c>
      <c r="N31" s="356">
        <f t="shared" si="11"/>
        <v>-5.6652553243935366E-2</v>
      </c>
      <c r="O31" s="356">
        <f t="shared" si="11"/>
        <v>-3.5972850716469933E-2</v>
      </c>
    </row>
    <row r="32" spans="1:15" ht="11.25" customHeight="1" x14ac:dyDescent="0.2">
      <c r="B32" s="379"/>
      <c r="C32" s="361"/>
      <c r="D32" s="361"/>
      <c r="E32" s="362"/>
      <c r="F32" s="363"/>
      <c r="G32" s="363"/>
      <c r="H32" s="364"/>
      <c r="I32" s="380"/>
      <c r="J32" s="362"/>
      <c r="K32" s="363"/>
      <c r="L32" s="363"/>
      <c r="M32" s="364"/>
      <c r="N32" s="361"/>
      <c r="O32" s="361"/>
    </row>
    <row r="33" spans="2:17" ht="11.25" customHeight="1" x14ac:dyDescent="0.2">
      <c r="B33" s="381" t="s">
        <v>178</v>
      </c>
      <c r="C33" s="361"/>
      <c r="D33" s="361"/>
      <c r="E33" s="362"/>
      <c r="F33" s="363"/>
      <c r="G33" s="363"/>
      <c r="H33" s="364"/>
      <c r="I33" s="361"/>
      <c r="J33" s="362"/>
      <c r="K33" s="363"/>
      <c r="L33" s="363"/>
      <c r="M33" s="364"/>
      <c r="N33" s="361"/>
      <c r="O33" s="361"/>
    </row>
    <row r="34" spans="2:17" ht="12.75" customHeight="1" x14ac:dyDescent="0.2">
      <c r="B34" s="382" t="s">
        <v>179</v>
      </c>
      <c r="C34" s="361"/>
      <c r="D34" s="383"/>
      <c r="E34" s="384"/>
      <c r="F34" s="371"/>
      <c r="G34" s="371"/>
      <c r="H34" s="385"/>
      <c r="I34" s="367">
        <v>140618</v>
      </c>
      <c r="J34" s="384"/>
      <c r="K34" s="371"/>
      <c r="L34" s="371"/>
      <c r="M34" s="385"/>
      <c r="N34" s="361"/>
      <c r="O34" s="367">
        <f>N36</f>
        <v>137830</v>
      </c>
    </row>
    <row r="35" spans="2:17" ht="11.25" customHeight="1" x14ac:dyDescent="0.2">
      <c r="B35" s="386" t="s">
        <v>180</v>
      </c>
      <c r="C35" s="361"/>
      <c r="D35" s="361"/>
      <c r="E35" s="387"/>
      <c r="F35" s="388"/>
      <c r="G35" s="389"/>
      <c r="H35" s="371"/>
      <c r="I35" s="367"/>
      <c r="J35" s="387"/>
      <c r="K35" s="388"/>
      <c r="L35" s="389"/>
      <c r="M35" s="371"/>
      <c r="N35" s="367">
        <v>2788</v>
      </c>
      <c r="O35" s="367">
        <f>N35</f>
        <v>2788</v>
      </c>
    </row>
    <row r="36" spans="2:17" ht="11.25" customHeight="1" x14ac:dyDescent="0.2">
      <c r="B36" s="390" t="s">
        <v>181</v>
      </c>
      <c r="C36" s="391"/>
      <c r="D36" s="392"/>
      <c r="E36" s="393"/>
      <c r="F36" s="394"/>
      <c r="G36" s="394"/>
      <c r="H36" s="395"/>
      <c r="I36" s="391"/>
      <c r="J36" s="393"/>
      <c r="K36" s="394"/>
      <c r="L36" s="394"/>
      <c r="M36" s="395"/>
      <c r="N36" s="396">
        <f>I34-N35</f>
        <v>137830</v>
      </c>
      <c r="O36" s="396">
        <f>O34-O35</f>
        <v>135042</v>
      </c>
    </row>
    <row r="37" spans="2:17" ht="11.25" customHeight="1" x14ac:dyDescent="0.2">
      <c r="B37" s="379"/>
      <c r="C37" s="361"/>
      <c r="D37" s="361"/>
      <c r="E37" s="362"/>
      <c r="F37" s="363"/>
      <c r="G37" s="363"/>
      <c r="H37" s="364"/>
      <c r="I37" s="361"/>
      <c r="J37" s="362"/>
      <c r="K37" s="363"/>
      <c r="L37" s="363"/>
      <c r="M37" s="364"/>
      <c r="N37" s="361"/>
      <c r="O37" s="361"/>
    </row>
    <row r="38" spans="2:17" x14ac:dyDescent="0.2">
      <c r="B38" s="397" t="s">
        <v>182</v>
      </c>
      <c r="C38" s="348"/>
      <c r="D38" s="348"/>
      <c r="E38" s="398"/>
      <c r="F38" s="399"/>
      <c r="G38" s="399"/>
      <c r="H38" s="375"/>
      <c r="I38" s="348"/>
      <c r="J38" s="398"/>
      <c r="K38" s="399"/>
      <c r="L38" s="399"/>
      <c r="M38" s="375"/>
      <c r="N38" s="348"/>
      <c r="O38" s="348"/>
    </row>
    <row r="39" spans="2:17" x14ac:dyDescent="0.2">
      <c r="B39" s="382" t="s">
        <v>183</v>
      </c>
      <c r="C39" s="348">
        <v>8737</v>
      </c>
      <c r="D39" s="349">
        <v>3838</v>
      </c>
      <c r="E39" s="398">
        <v>924</v>
      </c>
      <c r="F39" s="399">
        <f>1469-E39</f>
        <v>545</v>
      </c>
      <c r="G39" s="399">
        <f>2107-F39-E39</f>
        <v>638</v>
      </c>
      <c r="H39" s="399">
        <f>2952-G39-F39-E39</f>
        <v>845</v>
      </c>
      <c r="I39" s="349">
        <f>SUM(E39:H39)</f>
        <v>2952</v>
      </c>
      <c r="J39" s="398">
        <v>295</v>
      </c>
      <c r="K39" s="400">
        <f>('Cap Structure'!G7/4)*1000</f>
        <v>1035.6790000000001</v>
      </c>
      <c r="L39" s="400">
        <f>K39</f>
        <v>1035.6790000000001</v>
      </c>
      <c r="M39" s="400">
        <f>L39</f>
        <v>1035.6790000000001</v>
      </c>
      <c r="N39" s="349">
        <f>SUM(J39:M39)</f>
        <v>3402.0370000000003</v>
      </c>
      <c r="O39" s="367">
        <f>N39</f>
        <v>3402.0370000000003</v>
      </c>
    </row>
    <row r="40" spans="2:17" x14ac:dyDescent="0.2">
      <c r="B40" s="382" t="s">
        <v>138</v>
      </c>
      <c r="C40" s="348">
        <v>19699</v>
      </c>
      <c r="D40" s="348">
        <v>17591</v>
      </c>
      <c r="E40" s="398">
        <v>3709</v>
      </c>
      <c r="F40" s="399">
        <f>9316-E40</f>
        <v>5607</v>
      </c>
      <c r="G40" s="399">
        <f>12677-F40-E40</f>
        <v>3361</v>
      </c>
      <c r="H40" s="375">
        <f>14287-G40-F40-E40</f>
        <v>1610</v>
      </c>
      <c r="I40" s="348">
        <f>SUM(E40:H40)</f>
        <v>14287</v>
      </c>
      <c r="J40" s="351">
        <v>1785</v>
      </c>
      <c r="K40" s="371">
        <f>J40</f>
        <v>1785</v>
      </c>
      <c r="L40" s="371">
        <f t="shared" ref="L40:M40" si="12">K40</f>
        <v>1785</v>
      </c>
      <c r="M40" s="371">
        <f t="shared" si="12"/>
        <v>1785</v>
      </c>
      <c r="N40" s="348">
        <f>SUM(J40:M40)</f>
        <v>7140</v>
      </c>
      <c r="O40" s="401">
        <v>6500</v>
      </c>
    </row>
    <row r="41" spans="2:17" ht="9.75" customHeight="1" x14ac:dyDescent="0.2">
      <c r="B41" s="355" t="s">
        <v>184</v>
      </c>
      <c r="C41" s="356">
        <f t="shared" ref="C41:O41" si="13">C40/C6</f>
        <v>5.7870832794744947E-2</v>
      </c>
      <c r="D41" s="356">
        <f t="shared" si="13"/>
        <v>5.8160333535014895E-2</v>
      </c>
      <c r="E41" s="357">
        <f t="shared" si="13"/>
        <v>5.4830364402394853E-2</v>
      </c>
      <c r="F41" s="358">
        <f t="shared" si="13"/>
        <v>9.2369279430661269E-2</v>
      </c>
      <c r="G41" s="358">
        <f t="shared" si="13"/>
        <v>4.4239400839772021E-2</v>
      </c>
      <c r="H41" s="359">
        <f t="shared" si="13"/>
        <v>2.5203901125565524E-2</v>
      </c>
      <c r="I41" s="356">
        <f t="shared" si="13"/>
        <v>5.3270146421127595E-2</v>
      </c>
      <c r="J41" s="372">
        <f>J40/J6</f>
        <v>3.0752002756482041E-2</v>
      </c>
      <c r="K41" s="372">
        <f>K40/K6</f>
        <v>3.2673278200608433E-2</v>
      </c>
      <c r="L41" s="372">
        <f t="shared" si="13"/>
        <v>2.6105765644812411E-2</v>
      </c>
      <c r="M41" s="372">
        <f t="shared" si="13"/>
        <v>3.1048283995261876E-2</v>
      </c>
      <c r="N41" s="373">
        <f t="shared" si="13"/>
        <v>2.99316351392366E-2</v>
      </c>
      <c r="O41" s="373">
        <f t="shared" si="13"/>
        <v>2.8834589895964002E-2</v>
      </c>
    </row>
    <row r="42" spans="2:17" ht="12.75" customHeight="1" x14ac:dyDescent="0.2">
      <c r="B42" s="402" t="s">
        <v>263</v>
      </c>
      <c r="C42" s="403">
        <v>3199</v>
      </c>
      <c r="D42" s="403"/>
      <c r="E42" s="398">
        <v>22258</v>
      </c>
      <c r="F42" s="399">
        <f>22258-E42</f>
        <v>0</v>
      </c>
      <c r="G42" s="399">
        <f>22262-F42-E42</f>
        <v>4</v>
      </c>
      <c r="H42" s="399">
        <f>I42-G42-E42</f>
        <v>7438</v>
      </c>
      <c r="I42" s="403">
        <v>29700</v>
      </c>
      <c r="J42" s="398">
        <v>0</v>
      </c>
      <c r="K42" s="400">
        <v>0</v>
      </c>
      <c r="L42" s="400">
        <v>0</v>
      </c>
      <c r="M42" s="400">
        <f>N35</f>
        <v>2788</v>
      </c>
      <c r="N42" s="349">
        <f>SUM(J42:M42)</f>
        <v>2788</v>
      </c>
      <c r="O42" s="349">
        <f>O35</f>
        <v>2788</v>
      </c>
    </row>
    <row r="43" spans="2:17" ht="11.25" customHeight="1" x14ac:dyDescent="0.2">
      <c r="B43" s="376" t="s">
        <v>264</v>
      </c>
      <c r="C43" s="377">
        <f t="shared" ref="C43:O43" si="14">C30-C39-C40-C42</f>
        <v>46349</v>
      </c>
      <c r="D43" s="377">
        <f t="shared" si="14"/>
        <v>16908</v>
      </c>
      <c r="E43" s="378">
        <f t="shared" si="14"/>
        <v>-25401</v>
      </c>
      <c r="F43" s="378">
        <f t="shared" si="14"/>
        <v>-6987</v>
      </c>
      <c r="G43" s="378">
        <f t="shared" si="14"/>
        <v>6504</v>
      </c>
      <c r="H43" s="378">
        <f>H30-H39-H40-H42</f>
        <v>-15688</v>
      </c>
      <c r="I43" s="377">
        <f>I30-I39-I40-I42</f>
        <v>-41572</v>
      </c>
      <c r="J43" s="378">
        <f>J30-J39-J40-J42</f>
        <v>-5996</v>
      </c>
      <c r="K43" s="378">
        <f t="shared" si="14"/>
        <v>-7835.1310000000012</v>
      </c>
      <c r="L43" s="378">
        <f t="shared" si="14"/>
        <v>-4289.2210000000014</v>
      </c>
      <c r="M43" s="378">
        <f t="shared" si="14"/>
        <v>-8723.7890000000079</v>
      </c>
      <c r="N43" s="377">
        <f>N30-N39-N40-N42</f>
        <v>-26844.141000000021</v>
      </c>
      <c r="O43" s="377">
        <f t="shared" si="14"/>
        <v>-20799.170180000005</v>
      </c>
      <c r="P43" s="278"/>
      <c r="Q43" s="278"/>
    </row>
    <row r="44" spans="2:17" x14ac:dyDescent="0.2">
      <c r="B44" s="382"/>
      <c r="C44" s="348"/>
      <c r="D44" s="348"/>
      <c r="E44" s="398"/>
      <c r="F44" s="399"/>
      <c r="G44" s="399"/>
      <c r="H44" s="375"/>
      <c r="I44" s="348"/>
      <c r="J44" s="398"/>
      <c r="K44" s="399"/>
      <c r="L44" s="399"/>
      <c r="M44" s="375"/>
      <c r="N44" s="348"/>
      <c r="O44" s="348"/>
    </row>
    <row r="45" spans="2:17" x14ac:dyDescent="0.2">
      <c r="B45" s="404" t="s">
        <v>68</v>
      </c>
      <c r="C45" s="405"/>
      <c r="D45" s="405"/>
      <c r="E45" s="406"/>
      <c r="F45" s="407"/>
      <c r="G45" s="407"/>
      <c r="H45" s="408"/>
      <c r="I45" s="405"/>
      <c r="J45" s="406"/>
      <c r="K45" s="407">
        <f>'Cap Structure'!N22*1000</f>
        <v>15391</v>
      </c>
      <c r="L45" s="407">
        <f>K47</f>
        <v>7555.8689999999988</v>
      </c>
      <c r="M45" s="408">
        <f>L47</f>
        <v>3266.6479999999974</v>
      </c>
      <c r="N45" s="405"/>
      <c r="O45" s="405">
        <f>M47</f>
        <v>-5457.1410000000105</v>
      </c>
    </row>
    <row r="46" spans="2:17" x14ac:dyDescent="0.2">
      <c r="B46" s="390" t="s">
        <v>266</v>
      </c>
      <c r="C46" s="335"/>
      <c r="D46" s="335"/>
      <c r="E46" s="337"/>
      <c r="F46" s="338"/>
      <c r="G46" s="338"/>
      <c r="H46" s="409"/>
      <c r="I46" s="335"/>
      <c r="J46" s="337"/>
      <c r="K46" s="338">
        <f t="shared" ref="K46:M46" si="15">K43</f>
        <v>-7835.1310000000012</v>
      </c>
      <c r="L46" s="338">
        <f>L43</f>
        <v>-4289.2210000000014</v>
      </c>
      <c r="M46" s="409">
        <f t="shared" si="15"/>
        <v>-8723.7890000000079</v>
      </c>
      <c r="N46" s="335"/>
      <c r="O46" s="335">
        <f>O43</f>
        <v>-20799.170180000005</v>
      </c>
    </row>
    <row r="47" spans="2:17" ht="21.75" customHeight="1" x14ac:dyDescent="0.2">
      <c r="B47" s="410" t="s">
        <v>318</v>
      </c>
      <c r="C47" s="411"/>
      <c r="D47" s="412"/>
      <c r="E47" s="413"/>
      <c r="F47" s="414"/>
      <c r="G47" s="414"/>
      <c r="H47" s="415"/>
      <c r="I47" s="412"/>
      <c r="J47" s="413"/>
      <c r="K47" s="414">
        <f t="shared" ref="K47:M47" si="16">SUM(K45,K46)</f>
        <v>7555.8689999999988</v>
      </c>
      <c r="L47" s="414">
        <f>SUM(L45,L46)</f>
        <v>3266.6479999999974</v>
      </c>
      <c r="M47" s="415">
        <f t="shared" si="16"/>
        <v>-5457.1410000000105</v>
      </c>
      <c r="N47" s="412"/>
      <c r="O47" s="412">
        <f>SUM(O45,O46)</f>
        <v>-26256.311180000015</v>
      </c>
    </row>
    <row r="48" spans="2:17" ht="3.75" customHeight="1" x14ac:dyDescent="0.2">
      <c r="B48" s="416"/>
      <c r="C48" s="459"/>
      <c r="D48" s="459"/>
      <c r="E48" s="460"/>
      <c r="F48" s="461"/>
      <c r="G48" s="461"/>
      <c r="H48" s="462"/>
      <c r="I48" s="459"/>
      <c r="J48" s="460"/>
      <c r="K48" s="461"/>
      <c r="L48" s="461"/>
      <c r="M48" s="462"/>
      <c r="N48" s="459"/>
      <c r="O48" s="459"/>
    </row>
    <row r="49" spans="2:28" ht="11.25" customHeight="1" x14ac:dyDescent="0.2">
      <c r="V49" s="279"/>
    </row>
    <row r="50" spans="2:28" ht="12.75" customHeight="1" x14ac:dyDescent="0.2">
      <c r="B50" s="332"/>
      <c r="C50" s="332"/>
      <c r="D50" s="332"/>
      <c r="E50" s="332"/>
      <c r="F50" s="332"/>
      <c r="G50" s="332"/>
      <c r="H50" s="332"/>
      <c r="I50" s="332"/>
      <c r="J50" s="332"/>
      <c r="K50" s="332"/>
      <c r="L50" s="332"/>
      <c r="M50" s="332"/>
      <c r="N50" s="332"/>
      <c r="O50" s="332"/>
    </row>
    <row r="51" spans="2:28" ht="15" customHeight="1" x14ac:dyDescent="0.2"/>
    <row r="52" spans="2:28" ht="12" customHeight="1" x14ac:dyDescent="0.2"/>
    <row r="53" spans="2:28" ht="12" customHeight="1" x14ac:dyDescent="0.2"/>
    <row r="54" spans="2:28" ht="10.5" customHeight="1" x14ac:dyDescent="0.2"/>
    <row r="55" spans="2:28" ht="12" customHeight="1" x14ac:dyDescent="0.2"/>
    <row r="58" spans="2:28" x14ac:dyDescent="0.2">
      <c r="AB58" s="280"/>
    </row>
  </sheetData>
  <mergeCells count="4">
    <mergeCell ref="C3:J3"/>
    <mergeCell ref="K3:O3"/>
    <mergeCell ref="H5:I5"/>
    <mergeCell ref="M5:N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H34"/>
  <sheetViews>
    <sheetView showGridLines="0" topLeftCell="A4" zoomScale="110" zoomScaleNormal="110" workbookViewId="0">
      <selection activeCell="D33" sqref="D33"/>
    </sheetView>
  </sheetViews>
  <sheetFormatPr defaultRowHeight="11.25" x14ac:dyDescent="0.2"/>
  <cols>
    <col min="1" max="1" width="6.83203125" style="5" customWidth="1"/>
    <col min="2" max="2" width="13" style="5" customWidth="1"/>
    <col min="3" max="3" width="10.6640625" style="5" customWidth="1"/>
    <col min="4" max="4" width="10" style="5" customWidth="1"/>
    <col min="5" max="5" width="10.33203125" style="5" customWidth="1"/>
    <col min="6" max="6" width="9.83203125" style="5" customWidth="1"/>
    <col min="7" max="7" width="10.6640625" style="5" customWidth="1"/>
    <col min="8" max="8" width="11.1640625" style="5" customWidth="1"/>
    <col min="9" max="9" width="10.5" style="5" customWidth="1"/>
    <col min="10" max="15" width="11.33203125" style="5" customWidth="1"/>
    <col min="16" max="16" width="28" style="5" customWidth="1"/>
    <col min="17" max="18" width="23.33203125" style="5" customWidth="1"/>
    <col min="19" max="19" width="21.6640625" style="5" customWidth="1"/>
    <col min="20" max="20" width="38.33203125" style="5" customWidth="1"/>
    <col min="21" max="21" width="10.33203125" style="5" customWidth="1"/>
    <col min="22" max="22" width="2.1640625" style="5" customWidth="1"/>
    <col min="23" max="23" width="8.6640625" style="5" customWidth="1"/>
    <col min="24" max="24" width="9.33203125" style="5"/>
    <col min="25" max="25" width="12.5" style="5" customWidth="1"/>
    <col min="26" max="16384" width="9.33203125" style="5"/>
  </cols>
  <sheetData>
    <row r="2" spans="1:8" x14ac:dyDescent="0.2">
      <c r="B2" s="281" t="s">
        <v>18</v>
      </c>
      <c r="C2" s="306">
        <v>2</v>
      </c>
      <c r="D2" s="282">
        <v>0</v>
      </c>
      <c r="E2" s="283" t="s">
        <v>19</v>
      </c>
      <c r="F2" s="283"/>
      <c r="G2" s="284"/>
    </row>
    <row r="3" spans="1:8" x14ac:dyDescent="0.2">
      <c r="B3" s="285"/>
      <c r="C3" s="286"/>
      <c r="D3" s="287">
        <v>1</v>
      </c>
      <c r="E3" s="286" t="s">
        <v>20</v>
      </c>
      <c r="F3" s="286"/>
      <c r="G3" s="288"/>
    </row>
    <row r="4" spans="1:8" x14ac:dyDescent="0.2">
      <c r="B4" s="285"/>
      <c r="C4" s="286"/>
      <c r="D4" s="287">
        <v>2</v>
      </c>
      <c r="E4" s="286" t="s">
        <v>21</v>
      </c>
      <c r="F4" s="286"/>
      <c r="G4" s="288"/>
    </row>
    <row r="5" spans="1:8" x14ac:dyDescent="0.2">
      <c r="B5" s="289"/>
      <c r="C5" s="290"/>
      <c r="D5" s="291">
        <v>3</v>
      </c>
      <c r="E5" s="290" t="s">
        <v>22</v>
      </c>
      <c r="F5" s="290"/>
      <c r="G5" s="292"/>
    </row>
    <row r="6" spans="1:8" ht="10.5" customHeight="1" x14ac:dyDescent="0.2"/>
    <row r="7" spans="1:8" ht="10.5" customHeight="1" x14ac:dyDescent="0.2"/>
    <row r="8" spans="1:8" ht="9.75" customHeight="1" x14ac:dyDescent="0.2">
      <c r="A8" s="293" t="s">
        <v>186</v>
      </c>
    </row>
    <row r="9" spans="1:8" ht="17.25" customHeight="1" x14ac:dyDescent="0.2">
      <c r="A9" s="481" t="s">
        <v>23</v>
      </c>
      <c r="B9" s="481"/>
      <c r="C9" s="481"/>
      <c r="D9" s="481"/>
      <c r="E9" s="481"/>
      <c r="F9" s="481"/>
      <c r="G9" s="481"/>
      <c r="H9" s="481"/>
    </row>
    <row r="10" spans="1:8" ht="15" customHeight="1" x14ac:dyDescent="0.2"/>
    <row r="11" spans="1:8" ht="15" customHeight="1" x14ac:dyDescent="0.2">
      <c r="C11" s="294" t="s">
        <v>129</v>
      </c>
      <c r="D11" s="294" t="s">
        <v>130</v>
      </c>
      <c r="E11" s="294" t="s">
        <v>131</v>
      </c>
      <c r="F11" s="294" t="s">
        <v>17</v>
      </c>
      <c r="G11" s="294" t="s">
        <v>69</v>
      </c>
    </row>
    <row r="12" spans="1:8" ht="15" customHeight="1" x14ac:dyDescent="0.2">
      <c r="A12" s="293" t="s">
        <v>187</v>
      </c>
      <c r="B12" s="293"/>
      <c r="C12" s="485" t="s">
        <v>261</v>
      </c>
      <c r="D12" s="485"/>
      <c r="E12" s="485"/>
      <c r="F12" s="485"/>
      <c r="G12" s="485"/>
    </row>
    <row r="13" spans="1:8" ht="15" customHeight="1" x14ac:dyDescent="0.2">
      <c r="A13" s="484" t="s">
        <v>24</v>
      </c>
      <c r="B13" s="484"/>
      <c r="C13" s="323">
        <v>2</v>
      </c>
      <c r="D13" s="323">
        <v>2</v>
      </c>
      <c r="E13" s="323">
        <v>2</v>
      </c>
      <c r="F13" s="323"/>
      <c r="G13" s="323">
        <v>2</v>
      </c>
    </row>
    <row r="14" spans="1:8" ht="15" customHeight="1" x14ac:dyDescent="0.2">
      <c r="A14" s="482" t="s">
        <v>25</v>
      </c>
      <c r="B14" s="483"/>
      <c r="C14" s="295">
        <f t="shared" ref="C14:E14" si="0">IF($C$2=1,C15,IF($C$2=2,C16,IF($C$2=3,C17,IF(C13=$A15,C15,IF(C13=$A16,C16,IF($A17=C13,C17))))))</f>
        <v>-0.1</v>
      </c>
      <c r="D14" s="295">
        <f t="shared" si="0"/>
        <v>-0.1</v>
      </c>
      <c r="E14" s="295">
        <f t="shared" si="0"/>
        <v>-0.1</v>
      </c>
      <c r="F14" s="296"/>
      <c r="G14" s="295">
        <f t="shared" ref="G14" si="1">IF($C$2=1,G15,IF($C$2=2,G16,IF($C$2=3,G17,IF(G13=$A15,G15,IF(G13=$A16,G16,IF($A17=G13,G17))))))</f>
        <v>-5.5E-2</v>
      </c>
    </row>
    <row r="15" spans="1:8" ht="15" customHeight="1" x14ac:dyDescent="0.2">
      <c r="A15" s="297">
        <v>1</v>
      </c>
      <c r="B15" s="298" t="s">
        <v>26</v>
      </c>
      <c r="C15" s="304">
        <f>C16-11%</f>
        <v>-0.21000000000000002</v>
      </c>
      <c r="D15" s="304">
        <f>D16-12%</f>
        <v>-0.22</v>
      </c>
      <c r="E15" s="304">
        <f>E16-14%</f>
        <v>-0.24000000000000002</v>
      </c>
      <c r="F15" s="300"/>
      <c r="G15" s="304">
        <f>G16-17%</f>
        <v>-0.22500000000000001</v>
      </c>
    </row>
    <row r="16" spans="1:8" ht="15" customHeight="1" x14ac:dyDescent="0.2">
      <c r="A16" s="297">
        <v>2</v>
      </c>
      <c r="B16" s="298" t="s">
        <v>27</v>
      </c>
      <c r="C16" s="299">
        <v>-0.1</v>
      </c>
      <c r="D16" s="299">
        <v>-0.1</v>
      </c>
      <c r="E16" s="299">
        <v>-0.1</v>
      </c>
      <c r="F16" s="301"/>
      <c r="G16" s="299">
        <v>-5.5E-2</v>
      </c>
    </row>
    <row r="17" spans="1:7" ht="15" customHeight="1" x14ac:dyDescent="0.2">
      <c r="A17" s="297">
        <v>3</v>
      </c>
      <c r="B17" s="298" t="s">
        <v>28</v>
      </c>
      <c r="C17" s="299">
        <f t="shared" ref="C17:E17" si="2">C16+4%</f>
        <v>-6.0000000000000005E-2</v>
      </c>
      <c r="D17" s="299">
        <f t="shared" si="2"/>
        <v>-6.0000000000000005E-2</v>
      </c>
      <c r="E17" s="299">
        <f t="shared" si="2"/>
        <v>-6.0000000000000005E-2</v>
      </c>
      <c r="F17" s="301"/>
      <c r="G17" s="333">
        <f>G16+9%</f>
        <v>3.4999999999999996E-2</v>
      </c>
    </row>
    <row r="18" spans="1:7" ht="15" customHeight="1" x14ac:dyDescent="0.2">
      <c r="C18" s="302"/>
      <c r="D18" s="302"/>
      <c r="E18" s="302"/>
      <c r="F18" s="302"/>
      <c r="G18" s="302"/>
    </row>
    <row r="19" spans="1:7" ht="15" customHeight="1" x14ac:dyDescent="0.2">
      <c r="C19" s="303" t="s">
        <v>129</v>
      </c>
      <c r="D19" s="303" t="s">
        <v>130</v>
      </c>
      <c r="E19" s="303" t="s">
        <v>131</v>
      </c>
      <c r="F19" s="303" t="s">
        <v>17</v>
      </c>
      <c r="G19" s="303" t="s">
        <v>69</v>
      </c>
    </row>
    <row r="20" spans="1:7" ht="15" customHeight="1" x14ac:dyDescent="0.2">
      <c r="A20" s="293" t="s">
        <v>188</v>
      </c>
      <c r="C20" s="485" t="s">
        <v>168</v>
      </c>
      <c r="D20" s="485"/>
      <c r="E20" s="485"/>
      <c r="F20" s="485"/>
      <c r="G20" s="485"/>
    </row>
    <row r="21" spans="1:7" ht="15" customHeight="1" x14ac:dyDescent="0.2">
      <c r="A21" s="484" t="s">
        <v>24</v>
      </c>
      <c r="B21" s="484"/>
      <c r="C21" s="323">
        <v>2</v>
      </c>
      <c r="D21" s="323">
        <v>2</v>
      </c>
      <c r="E21" s="323">
        <v>2</v>
      </c>
      <c r="F21" s="323"/>
      <c r="G21" s="323">
        <v>2</v>
      </c>
    </row>
    <row r="22" spans="1:7" ht="15" customHeight="1" x14ac:dyDescent="0.2">
      <c r="A22" s="482" t="s">
        <v>25</v>
      </c>
      <c r="B22" s="483"/>
      <c r="C22" s="295">
        <f t="shared" ref="C22:E22" si="3">IF($C$2=1,C23,IF($C$2=2,C24,IF($C$2=3,C25,IF(C21=$A23,C23,IF(C21=$A24,C24,IF($A25=C21,C25))))))</f>
        <v>0.55000000000000004</v>
      </c>
      <c r="D22" s="295">
        <f t="shared" si="3"/>
        <v>0.55000000000000004</v>
      </c>
      <c r="E22" s="295">
        <f t="shared" si="3"/>
        <v>0.55000000000000004</v>
      </c>
      <c r="F22" s="296"/>
      <c r="G22" s="295">
        <f t="shared" ref="G22" si="4">IF($C$2=1,G23,IF($C$2=2,G24,IF($C$2=3,G25,IF(G21=$A23,G23,IF(G21=$A24,G24,IF($A25=G21,G25))))))</f>
        <v>0.54</v>
      </c>
    </row>
    <row r="23" spans="1:7" ht="15" customHeight="1" x14ac:dyDescent="0.2">
      <c r="A23" s="297">
        <v>1</v>
      </c>
      <c r="B23" s="298" t="s">
        <v>26</v>
      </c>
      <c r="C23" s="333">
        <f>C24+2.8%</f>
        <v>0.57800000000000007</v>
      </c>
      <c r="D23" s="304">
        <f>D24+3%</f>
        <v>0.58000000000000007</v>
      </c>
      <c r="E23" s="299">
        <f>E24+3%</f>
        <v>0.58000000000000007</v>
      </c>
      <c r="F23" s="300"/>
      <c r="G23" s="304">
        <f>G24+3%</f>
        <v>0.57000000000000006</v>
      </c>
    </row>
    <row r="24" spans="1:7" ht="15" customHeight="1" x14ac:dyDescent="0.2">
      <c r="A24" s="297">
        <v>2</v>
      </c>
      <c r="B24" s="298" t="s">
        <v>27</v>
      </c>
      <c r="C24" s="299">
        <v>0.55000000000000004</v>
      </c>
      <c r="D24" s="299">
        <v>0.55000000000000004</v>
      </c>
      <c r="E24" s="299">
        <v>0.55000000000000004</v>
      </c>
      <c r="F24" s="301"/>
      <c r="G24" s="299">
        <v>0.54</v>
      </c>
    </row>
    <row r="25" spans="1:7" ht="15" customHeight="1" x14ac:dyDescent="0.2">
      <c r="A25" s="297">
        <v>3</v>
      </c>
      <c r="B25" s="298" t="s">
        <v>28</v>
      </c>
      <c r="C25" s="299">
        <f t="shared" ref="C25:E25" si="5">C24-2%</f>
        <v>0.53</v>
      </c>
      <c r="D25" s="299">
        <f t="shared" si="5"/>
        <v>0.53</v>
      </c>
      <c r="E25" s="299">
        <f t="shared" si="5"/>
        <v>0.53</v>
      </c>
      <c r="F25" s="301"/>
      <c r="G25" s="304">
        <f>G24-2.5%</f>
        <v>0.51500000000000001</v>
      </c>
    </row>
    <row r="26" spans="1:7" ht="15" customHeight="1" x14ac:dyDescent="0.2">
      <c r="C26" s="302"/>
      <c r="D26" s="302"/>
      <c r="E26" s="302"/>
      <c r="F26" s="302"/>
      <c r="G26" s="302"/>
    </row>
    <row r="27" spans="1:7" ht="15" customHeight="1" x14ac:dyDescent="0.2">
      <c r="C27" s="303" t="s">
        <v>129</v>
      </c>
      <c r="D27" s="303" t="s">
        <v>130</v>
      </c>
      <c r="E27" s="303" t="s">
        <v>131</v>
      </c>
      <c r="F27" s="303" t="s">
        <v>17</v>
      </c>
      <c r="G27" s="303" t="s">
        <v>69</v>
      </c>
    </row>
    <row r="28" spans="1:7" ht="15" customHeight="1" x14ac:dyDescent="0.2">
      <c r="A28" s="293" t="s">
        <v>188</v>
      </c>
      <c r="C28" s="485" t="s">
        <v>172</v>
      </c>
      <c r="D28" s="485"/>
      <c r="E28" s="485"/>
      <c r="F28" s="485"/>
      <c r="G28" s="485"/>
    </row>
    <row r="29" spans="1:7" ht="15" customHeight="1" x14ac:dyDescent="0.2">
      <c r="A29" s="484" t="s">
        <v>24</v>
      </c>
      <c r="B29" s="484"/>
      <c r="C29" s="323">
        <v>2</v>
      </c>
      <c r="D29" s="323">
        <v>2</v>
      </c>
      <c r="E29" s="323">
        <v>2</v>
      </c>
      <c r="F29" s="323"/>
      <c r="G29" s="323">
        <v>2</v>
      </c>
    </row>
    <row r="30" spans="1:7" ht="15" customHeight="1" x14ac:dyDescent="0.2">
      <c r="A30" s="482" t="s">
        <v>25</v>
      </c>
      <c r="B30" s="483"/>
      <c r="C30" s="295">
        <f t="shared" ref="C30:E30" si="6">IF($C$2=1,C31,IF($C$2=2,C32,IF($C$2=3,C33,IF(C29=$A31,C31,IF(C29=$A32,C32,IF($A33=C29,C33))))))</f>
        <v>0.59</v>
      </c>
      <c r="D30" s="295">
        <f t="shared" si="6"/>
        <v>0.51</v>
      </c>
      <c r="E30" s="295">
        <f t="shared" si="6"/>
        <v>0.55000000000000004</v>
      </c>
      <c r="F30" s="296"/>
      <c r="G30" s="295">
        <f t="shared" ref="G30" si="7">IF($C$2=1,G31,IF($C$2=2,G32,IF($C$2=3,G33,IF(G29=$A31,G31,IF(G29=$A32,G32,IF($A33=G29,G33))))))</f>
        <v>0.55000000000000004</v>
      </c>
    </row>
    <row r="31" spans="1:7" ht="15" customHeight="1" x14ac:dyDescent="0.2">
      <c r="A31" s="297">
        <v>1</v>
      </c>
      <c r="B31" s="298" t="s">
        <v>26</v>
      </c>
      <c r="C31" s="299">
        <f t="shared" ref="C31:G31" si="8">C32+3%</f>
        <v>0.62</v>
      </c>
      <c r="D31" s="299">
        <f t="shared" si="8"/>
        <v>0.54</v>
      </c>
      <c r="E31" s="299">
        <f t="shared" si="8"/>
        <v>0.58000000000000007</v>
      </c>
      <c r="F31" s="300"/>
      <c r="G31" s="299">
        <f t="shared" si="8"/>
        <v>0.58000000000000007</v>
      </c>
    </row>
    <row r="32" spans="1:7" ht="15" customHeight="1" x14ac:dyDescent="0.2">
      <c r="A32" s="297">
        <v>2</v>
      </c>
      <c r="B32" s="298" t="s">
        <v>27</v>
      </c>
      <c r="C32" s="299">
        <v>0.59</v>
      </c>
      <c r="D32" s="299">
        <v>0.51</v>
      </c>
      <c r="E32" s="299">
        <v>0.55000000000000004</v>
      </c>
      <c r="F32" s="301"/>
      <c r="G32" s="299">
        <v>0.55000000000000004</v>
      </c>
    </row>
    <row r="33" spans="1:7" ht="15" customHeight="1" x14ac:dyDescent="0.2">
      <c r="A33" s="297">
        <v>3</v>
      </c>
      <c r="B33" s="298" t="s">
        <v>28</v>
      </c>
      <c r="C33" s="299">
        <f>C32-3%</f>
        <v>0.55999999999999994</v>
      </c>
      <c r="D33" s="304">
        <f>D32-3%</f>
        <v>0.48</v>
      </c>
      <c r="E33" s="304">
        <f>E32-3%</f>
        <v>0.52</v>
      </c>
      <c r="F33" s="301"/>
      <c r="G33" s="304">
        <f>G32-5%</f>
        <v>0.5</v>
      </c>
    </row>
    <row r="34" spans="1:7" ht="15" customHeight="1" x14ac:dyDescent="0.2">
      <c r="D34" s="305"/>
      <c r="E34" s="305"/>
      <c r="F34" s="305"/>
    </row>
  </sheetData>
  <scenarios current="2" show="2">
    <scenario name="Low Case" locked="1" count="1" user="Alex Federbuch" comment="Created by Alex Federbuch on 10/9/2015">
      <inputCells r="V13" undone="1" val="1"/>
    </scenario>
    <scenario name="Base Case" locked="1" count="1" user="Alex Federbuch" comment="Created by Alex Federbuch on 10/9/2015">
      <inputCells r="V13" undone="1" val="2"/>
    </scenario>
    <scenario name="High Case" locked="1" count="1" user="Alex Federbuch" comment="Created by Alex Federbuch on 10/9/2015">
      <inputCells r="V13" undone="1" val="3"/>
    </scenario>
  </scenarios>
  <dataConsolidate/>
  <mergeCells count="10">
    <mergeCell ref="A9:H9"/>
    <mergeCell ref="A30:B30"/>
    <mergeCell ref="A21:B21"/>
    <mergeCell ref="A22:B22"/>
    <mergeCell ref="A29:B29"/>
    <mergeCell ref="A13:B13"/>
    <mergeCell ref="A14:B14"/>
    <mergeCell ref="C12:G12"/>
    <mergeCell ref="C20:G20"/>
    <mergeCell ref="C28:G28"/>
  </mergeCells>
  <dataValidations count="2">
    <dataValidation type="list" allowBlank="1" showInputMessage="1" showErrorMessage="1" sqref="C2">
      <formula1>$D$2:$D$5</formula1>
    </dataValidation>
    <dataValidation type="list" allowBlank="1" showInputMessage="1" showErrorMessage="1" sqref="C21:G21 C13:G13 C29:G29">
      <formula1>$D$3:$D$5</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76"/>
  <sheetViews>
    <sheetView showGridLines="0" zoomScaleNormal="100" workbookViewId="0">
      <selection activeCell="H34" sqref="H34"/>
    </sheetView>
  </sheetViews>
  <sheetFormatPr defaultRowHeight="11.25" x14ac:dyDescent="0.2"/>
  <cols>
    <col min="1" max="1" width="2" style="55" customWidth="1"/>
    <col min="2" max="2" width="28.33203125" style="55" customWidth="1"/>
    <col min="3" max="3" width="10.6640625" style="55" customWidth="1"/>
    <col min="4" max="9" width="9" style="55" customWidth="1"/>
    <col min="10" max="10" width="8.1640625" style="55" customWidth="1"/>
    <col min="11" max="11" width="19.1640625" style="55" bestFit="1" customWidth="1"/>
    <col min="12" max="12" width="13.33203125" style="55" customWidth="1"/>
    <col min="13" max="235" width="9.33203125" style="55"/>
    <col min="236" max="236" width="34.5" style="55" customWidth="1"/>
    <col min="237" max="237" width="11.5" style="55" bestFit="1" customWidth="1"/>
    <col min="238" max="491" width="9.33203125" style="55"/>
    <col min="492" max="492" width="34.5" style="55" customWidth="1"/>
    <col min="493" max="493" width="11.5" style="55" bestFit="1" customWidth="1"/>
    <col min="494" max="747" width="9.33203125" style="55"/>
    <col min="748" max="748" width="34.5" style="55" customWidth="1"/>
    <col min="749" max="749" width="11.5" style="55" bestFit="1" customWidth="1"/>
    <col min="750" max="1003" width="9.33203125" style="55"/>
    <col min="1004" max="1004" width="34.5" style="55" customWidth="1"/>
    <col min="1005" max="1005" width="11.5" style="55" bestFit="1" customWidth="1"/>
    <col min="1006" max="1259" width="9.33203125" style="55"/>
    <col min="1260" max="1260" width="34.5" style="55" customWidth="1"/>
    <col min="1261" max="1261" width="11.5" style="55" bestFit="1" customWidth="1"/>
    <col min="1262" max="1515" width="9.33203125" style="55"/>
    <col min="1516" max="1516" width="34.5" style="55" customWidth="1"/>
    <col min="1517" max="1517" width="11.5" style="55" bestFit="1" customWidth="1"/>
    <col min="1518" max="1771" width="9.33203125" style="55"/>
    <col min="1772" max="1772" width="34.5" style="55" customWidth="1"/>
    <col min="1773" max="1773" width="11.5" style="55" bestFit="1" customWidth="1"/>
    <col min="1774" max="2027" width="9.33203125" style="55"/>
    <col min="2028" max="2028" width="34.5" style="55" customWidth="1"/>
    <col min="2029" max="2029" width="11.5" style="55" bestFit="1" customWidth="1"/>
    <col min="2030" max="2283" width="9.33203125" style="55"/>
    <col min="2284" max="2284" width="34.5" style="55" customWidth="1"/>
    <col min="2285" max="2285" width="11.5" style="55" bestFit="1" customWidth="1"/>
    <col min="2286" max="2539" width="9.33203125" style="55"/>
    <col min="2540" max="2540" width="34.5" style="55" customWidth="1"/>
    <col min="2541" max="2541" width="11.5" style="55" bestFit="1" customWidth="1"/>
    <col min="2542" max="2795" width="9.33203125" style="55"/>
    <col min="2796" max="2796" width="34.5" style="55" customWidth="1"/>
    <col min="2797" max="2797" width="11.5" style="55" bestFit="1" customWidth="1"/>
    <col min="2798" max="3051" width="9.33203125" style="55"/>
    <col min="3052" max="3052" width="34.5" style="55" customWidth="1"/>
    <col min="3053" max="3053" width="11.5" style="55" bestFit="1" customWidth="1"/>
    <col min="3054" max="3307" width="9.33203125" style="55"/>
    <col min="3308" max="3308" width="34.5" style="55" customWidth="1"/>
    <col min="3309" max="3309" width="11.5" style="55" bestFit="1" customWidth="1"/>
    <col min="3310" max="3563" width="9.33203125" style="55"/>
    <col min="3564" max="3564" width="34.5" style="55" customWidth="1"/>
    <col min="3565" max="3565" width="11.5" style="55" bestFit="1" customWidth="1"/>
    <col min="3566" max="3819" width="9.33203125" style="55"/>
    <col min="3820" max="3820" width="34.5" style="55" customWidth="1"/>
    <col min="3821" max="3821" width="11.5" style="55" bestFit="1" customWidth="1"/>
    <col min="3822" max="4075" width="9.33203125" style="55"/>
    <col min="4076" max="4076" width="34.5" style="55" customWidth="1"/>
    <col min="4077" max="4077" width="11.5" style="55" bestFit="1" customWidth="1"/>
    <col min="4078" max="4331" width="9.33203125" style="55"/>
    <col min="4332" max="4332" width="34.5" style="55" customWidth="1"/>
    <col min="4333" max="4333" width="11.5" style="55" bestFit="1" customWidth="1"/>
    <col min="4334" max="4587" width="9.33203125" style="55"/>
    <col min="4588" max="4588" width="34.5" style="55" customWidth="1"/>
    <col min="4589" max="4589" width="11.5" style="55" bestFit="1" customWidth="1"/>
    <col min="4590" max="4843" width="9.33203125" style="55"/>
    <col min="4844" max="4844" width="34.5" style="55" customWidth="1"/>
    <col min="4845" max="4845" width="11.5" style="55" bestFit="1" customWidth="1"/>
    <col min="4846" max="5099" width="9.33203125" style="55"/>
    <col min="5100" max="5100" width="34.5" style="55" customWidth="1"/>
    <col min="5101" max="5101" width="11.5" style="55" bestFit="1" customWidth="1"/>
    <col min="5102" max="5355" width="9.33203125" style="55"/>
    <col min="5356" max="5356" width="34.5" style="55" customWidth="1"/>
    <col min="5357" max="5357" width="11.5" style="55" bestFit="1" customWidth="1"/>
    <col min="5358" max="5611" width="9.33203125" style="55"/>
    <col min="5612" max="5612" width="34.5" style="55" customWidth="1"/>
    <col min="5613" max="5613" width="11.5" style="55" bestFit="1" customWidth="1"/>
    <col min="5614" max="5867" width="9.33203125" style="55"/>
    <col min="5868" max="5868" width="34.5" style="55" customWidth="1"/>
    <col min="5869" max="5869" width="11.5" style="55" bestFit="1" customWidth="1"/>
    <col min="5870" max="6123" width="9.33203125" style="55"/>
    <col min="6124" max="6124" width="34.5" style="55" customWidth="1"/>
    <col min="6125" max="6125" width="11.5" style="55" bestFit="1" customWidth="1"/>
    <col min="6126" max="6379" width="9.33203125" style="55"/>
    <col min="6380" max="6380" width="34.5" style="55" customWidth="1"/>
    <col min="6381" max="6381" width="11.5" style="55" bestFit="1" customWidth="1"/>
    <col min="6382" max="6635" width="9.33203125" style="55"/>
    <col min="6636" max="6636" width="34.5" style="55" customWidth="1"/>
    <col min="6637" max="6637" width="11.5" style="55" bestFit="1" customWidth="1"/>
    <col min="6638" max="6891" width="9.33203125" style="55"/>
    <col min="6892" max="6892" width="34.5" style="55" customWidth="1"/>
    <col min="6893" max="6893" width="11.5" style="55" bestFit="1" customWidth="1"/>
    <col min="6894" max="7147" width="9.33203125" style="55"/>
    <col min="7148" max="7148" width="34.5" style="55" customWidth="1"/>
    <col min="7149" max="7149" width="11.5" style="55" bestFit="1" customWidth="1"/>
    <col min="7150" max="7403" width="9.33203125" style="55"/>
    <col min="7404" max="7404" width="34.5" style="55" customWidth="1"/>
    <col min="7405" max="7405" width="11.5" style="55" bestFit="1" customWidth="1"/>
    <col min="7406" max="7659" width="9.33203125" style="55"/>
    <col min="7660" max="7660" width="34.5" style="55" customWidth="1"/>
    <col min="7661" max="7661" width="11.5" style="55" bestFit="1" customWidth="1"/>
    <col min="7662" max="7915" width="9.33203125" style="55"/>
    <col min="7916" max="7916" width="34.5" style="55" customWidth="1"/>
    <col min="7917" max="7917" width="11.5" style="55" bestFit="1" customWidth="1"/>
    <col min="7918" max="8171" width="9.33203125" style="55"/>
    <col min="8172" max="8172" width="34.5" style="55" customWidth="1"/>
    <col min="8173" max="8173" width="11.5" style="55" bestFit="1" customWidth="1"/>
    <col min="8174" max="8427" width="9.33203125" style="55"/>
    <col min="8428" max="8428" width="34.5" style="55" customWidth="1"/>
    <col min="8429" max="8429" width="11.5" style="55" bestFit="1" customWidth="1"/>
    <col min="8430" max="8683" width="9.33203125" style="55"/>
    <col min="8684" max="8684" width="34.5" style="55" customWidth="1"/>
    <col min="8685" max="8685" width="11.5" style="55" bestFit="1" customWidth="1"/>
    <col min="8686" max="8939" width="9.33203125" style="55"/>
    <col min="8940" max="8940" width="34.5" style="55" customWidth="1"/>
    <col min="8941" max="8941" width="11.5" style="55" bestFit="1" customWidth="1"/>
    <col min="8942" max="9195" width="9.33203125" style="55"/>
    <col min="9196" max="9196" width="34.5" style="55" customWidth="1"/>
    <col min="9197" max="9197" width="11.5" style="55" bestFit="1" customWidth="1"/>
    <col min="9198" max="9451" width="9.33203125" style="55"/>
    <col min="9452" max="9452" width="34.5" style="55" customWidth="1"/>
    <col min="9453" max="9453" width="11.5" style="55" bestFit="1" customWidth="1"/>
    <col min="9454" max="9707" width="9.33203125" style="55"/>
    <col min="9708" max="9708" width="34.5" style="55" customWidth="1"/>
    <col min="9709" max="9709" width="11.5" style="55" bestFit="1" customWidth="1"/>
    <col min="9710" max="9963" width="9.33203125" style="55"/>
    <col min="9964" max="9964" width="34.5" style="55" customWidth="1"/>
    <col min="9965" max="9965" width="11.5" style="55" bestFit="1" customWidth="1"/>
    <col min="9966" max="10219" width="9.33203125" style="55"/>
    <col min="10220" max="10220" width="34.5" style="55" customWidth="1"/>
    <col min="10221" max="10221" width="11.5" style="55" bestFit="1" customWidth="1"/>
    <col min="10222" max="10475" width="9.33203125" style="55"/>
    <col min="10476" max="10476" width="34.5" style="55" customWidth="1"/>
    <col min="10477" max="10477" width="11.5" style="55" bestFit="1" customWidth="1"/>
    <col min="10478" max="10731" width="9.33203125" style="55"/>
    <col min="10732" max="10732" width="34.5" style="55" customWidth="1"/>
    <col min="10733" max="10733" width="11.5" style="55" bestFit="1" customWidth="1"/>
    <col min="10734" max="10987" width="9.33203125" style="55"/>
    <col min="10988" max="10988" width="34.5" style="55" customWidth="1"/>
    <col min="10989" max="10989" width="11.5" style="55" bestFit="1" customWidth="1"/>
    <col min="10990" max="11243" width="9.33203125" style="55"/>
    <col min="11244" max="11244" width="34.5" style="55" customWidth="1"/>
    <col min="11245" max="11245" width="11.5" style="55" bestFit="1" customWidth="1"/>
    <col min="11246" max="11499" width="9.33203125" style="55"/>
    <col min="11500" max="11500" width="34.5" style="55" customWidth="1"/>
    <col min="11501" max="11501" width="11.5" style="55" bestFit="1" customWidth="1"/>
    <col min="11502" max="11755" width="9.33203125" style="55"/>
    <col min="11756" max="11756" width="34.5" style="55" customWidth="1"/>
    <col min="11757" max="11757" width="11.5" style="55" bestFit="1" customWidth="1"/>
    <col min="11758" max="12011" width="9.33203125" style="55"/>
    <col min="12012" max="12012" width="34.5" style="55" customWidth="1"/>
    <col min="12013" max="12013" width="11.5" style="55" bestFit="1" customWidth="1"/>
    <col min="12014" max="12267" width="9.33203125" style="55"/>
    <col min="12268" max="12268" width="34.5" style="55" customWidth="1"/>
    <col min="12269" max="12269" width="11.5" style="55" bestFit="1" customWidth="1"/>
    <col min="12270" max="12523" width="9.33203125" style="55"/>
    <col min="12524" max="12524" width="34.5" style="55" customWidth="1"/>
    <col min="12525" max="12525" width="11.5" style="55" bestFit="1" customWidth="1"/>
    <col min="12526" max="12779" width="9.33203125" style="55"/>
    <col min="12780" max="12780" width="34.5" style="55" customWidth="1"/>
    <col min="12781" max="12781" width="11.5" style="55" bestFit="1" customWidth="1"/>
    <col min="12782" max="13035" width="9.33203125" style="55"/>
    <col min="13036" max="13036" width="34.5" style="55" customWidth="1"/>
    <col min="13037" max="13037" width="11.5" style="55" bestFit="1" customWidth="1"/>
    <col min="13038" max="13291" width="9.33203125" style="55"/>
    <col min="13292" max="13292" width="34.5" style="55" customWidth="1"/>
    <col min="13293" max="13293" width="11.5" style="55" bestFit="1" customWidth="1"/>
    <col min="13294" max="13547" width="9.33203125" style="55"/>
    <col min="13548" max="13548" width="34.5" style="55" customWidth="1"/>
    <col min="13549" max="13549" width="11.5" style="55" bestFit="1" customWidth="1"/>
    <col min="13550" max="13803" width="9.33203125" style="55"/>
    <col min="13804" max="13804" width="34.5" style="55" customWidth="1"/>
    <col min="13805" max="13805" width="11.5" style="55" bestFit="1" customWidth="1"/>
    <col min="13806" max="14059" width="9.33203125" style="55"/>
    <col min="14060" max="14060" width="34.5" style="55" customWidth="1"/>
    <col min="14061" max="14061" width="11.5" style="55" bestFit="1" customWidth="1"/>
    <col min="14062" max="14315" width="9.33203125" style="55"/>
    <col min="14316" max="14316" width="34.5" style="55" customWidth="1"/>
    <col min="14317" max="14317" width="11.5" style="55" bestFit="1" customWidth="1"/>
    <col min="14318" max="14571" width="9.33203125" style="55"/>
    <col min="14572" max="14572" width="34.5" style="55" customWidth="1"/>
    <col min="14573" max="14573" width="11.5" style="55" bestFit="1" customWidth="1"/>
    <col min="14574" max="14827" width="9.33203125" style="55"/>
    <col min="14828" max="14828" width="34.5" style="55" customWidth="1"/>
    <col min="14829" max="14829" width="11.5" style="55" bestFit="1" customWidth="1"/>
    <col min="14830" max="15083" width="9.33203125" style="55"/>
    <col min="15084" max="15084" width="34.5" style="55" customWidth="1"/>
    <col min="15085" max="15085" width="11.5" style="55" bestFit="1" customWidth="1"/>
    <col min="15086" max="15339" width="9.33203125" style="55"/>
    <col min="15340" max="15340" width="34.5" style="55" customWidth="1"/>
    <col min="15341" max="15341" width="11.5" style="55" bestFit="1" customWidth="1"/>
    <col min="15342" max="15595" width="9.33203125" style="55"/>
    <col min="15596" max="15596" width="34.5" style="55" customWidth="1"/>
    <col min="15597" max="15597" width="11.5" style="55" bestFit="1" customWidth="1"/>
    <col min="15598" max="15851" width="9.33203125" style="55"/>
    <col min="15852" max="15852" width="34.5" style="55" customWidth="1"/>
    <col min="15853" max="15853" width="11.5" style="55" bestFit="1" customWidth="1"/>
    <col min="15854" max="16107" width="9.33203125" style="55"/>
    <col min="16108" max="16108" width="34.5" style="55" customWidth="1"/>
    <col min="16109" max="16109" width="11.5" style="55" bestFit="1" customWidth="1"/>
    <col min="16110" max="16384" width="9.33203125" style="55"/>
  </cols>
  <sheetData>
    <row r="1" spans="2:11" ht="12.75" x14ac:dyDescent="0.2">
      <c r="B1" s="54" t="s">
        <v>29</v>
      </c>
      <c r="C1" s="55">
        <v>1000</v>
      </c>
    </row>
    <row r="2" spans="2:11" ht="13.5" thickBot="1" x14ac:dyDescent="0.25">
      <c r="B2" s="54"/>
    </row>
    <row r="3" spans="2:11" ht="12.75" x14ac:dyDescent="0.2">
      <c r="B3" s="58" t="s">
        <v>30</v>
      </c>
      <c r="C3" s="246"/>
      <c r="D3" s="492" t="s">
        <v>31</v>
      </c>
      <c r="E3" s="493"/>
      <c r="F3" s="494"/>
      <c r="G3" s="486" t="s">
        <v>32</v>
      </c>
      <c r="H3" s="486"/>
      <c r="I3" s="487"/>
    </row>
    <row r="4" spans="2:11" ht="12.75" x14ac:dyDescent="0.2">
      <c r="B4" s="91" t="s">
        <v>67</v>
      </c>
      <c r="C4" s="94" t="s">
        <v>128</v>
      </c>
      <c r="D4" s="95" t="s">
        <v>33</v>
      </c>
      <c r="E4" s="93" t="s">
        <v>34</v>
      </c>
      <c r="F4" s="94" t="s">
        <v>35</v>
      </c>
      <c r="G4" s="95" t="s">
        <v>33</v>
      </c>
      <c r="H4" s="93" t="s">
        <v>34</v>
      </c>
      <c r="I4" s="94" t="s">
        <v>35</v>
      </c>
    </row>
    <row r="5" spans="2:11" ht="12.75" x14ac:dyDescent="0.2">
      <c r="B5" s="102" t="s">
        <v>36</v>
      </c>
      <c r="C5" s="104"/>
      <c r="D5" s="105"/>
      <c r="E5" s="103"/>
      <c r="F5" s="104"/>
      <c r="G5" s="105"/>
      <c r="H5" s="103"/>
      <c r="I5" s="104"/>
    </row>
    <row r="6" spans="2:11" ht="12.75" x14ac:dyDescent="0.2">
      <c r="B6" s="81" t="s">
        <v>135</v>
      </c>
      <c r="C6" s="247">
        <v>15.391</v>
      </c>
      <c r="D6" s="244">
        <v>1</v>
      </c>
      <c r="E6" s="82">
        <v>1</v>
      </c>
      <c r="F6" s="83">
        <v>1</v>
      </c>
      <c r="G6" s="84">
        <f>$C6*D6</f>
        <v>15.391</v>
      </c>
      <c r="H6" s="85">
        <f t="shared" ref="G6:I8" si="0">$C6*E6</f>
        <v>15.391</v>
      </c>
      <c r="I6" s="86">
        <f t="shared" si="0"/>
        <v>15.391</v>
      </c>
    </row>
    <row r="7" spans="2:11" ht="12.75" x14ac:dyDescent="0.2">
      <c r="B7" s="81" t="s">
        <v>203</v>
      </c>
      <c r="C7" s="247">
        <v>20.292000000000002</v>
      </c>
      <c r="D7" s="244">
        <v>0.2</v>
      </c>
      <c r="E7" s="82">
        <v>0.30000000000000004</v>
      </c>
      <c r="F7" s="83">
        <v>0.4</v>
      </c>
      <c r="G7" s="84">
        <f t="shared" si="0"/>
        <v>4.0584000000000007</v>
      </c>
      <c r="H7" s="85">
        <f t="shared" si="0"/>
        <v>6.087600000000001</v>
      </c>
      <c r="I7" s="86">
        <f t="shared" si="0"/>
        <v>8.1168000000000013</v>
      </c>
    </row>
    <row r="8" spans="2:11" ht="12.75" x14ac:dyDescent="0.2">
      <c r="B8" s="81" t="s">
        <v>205</v>
      </c>
      <c r="C8" s="247">
        <v>32.213000000000001</v>
      </c>
      <c r="D8" s="244">
        <v>0.1</v>
      </c>
      <c r="E8" s="82">
        <v>0.30000000000000004</v>
      </c>
      <c r="F8" s="83">
        <v>0.5</v>
      </c>
      <c r="G8" s="84">
        <f t="shared" si="0"/>
        <v>3.2213000000000003</v>
      </c>
      <c r="H8" s="85">
        <f t="shared" si="0"/>
        <v>9.6639000000000017</v>
      </c>
      <c r="I8" s="86">
        <f>$C8*F8</f>
        <v>16.1065</v>
      </c>
    </row>
    <row r="9" spans="2:11" ht="28.5" customHeight="1" x14ac:dyDescent="0.2">
      <c r="B9" s="81" t="s">
        <v>148</v>
      </c>
      <c r="C9" s="247">
        <v>2.8679999999999999</v>
      </c>
      <c r="D9" s="244">
        <v>0</v>
      </c>
      <c r="E9" s="82">
        <v>0.1</v>
      </c>
      <c r="F9" s="83">
        <v>0.2</v>
      </c>
      <c r="G9" s="84">
        <f t="shared" ref="G9" si="1">$C9*D9</f>
        <v>0</v>
      </c>
      <c r="H9" s="85">
        <f t="shared" ref="H9" si="2">$C9*E9</f>
        <v>0.2868</v>
      </c>
      <c r="I9" s="86">
        <f>$C9*F9</f>
        <v>0.5736</v>
      </c>
    </row>
    <row r="10" spans="2:11" ht="12.75" x14ac:dyDescent="0.2">
      <c r="B10" s="60" t="s">
        <v>147</v>
      </c>
      <c r="C10" s="258">
        <f>SUM(C6:C9)</f>
        <v>70.763999999999996</v>
      </c>
      <c r="D10" s="245"/>
      <c r="E10" s="62"/>
      <c r="F10" s="69"/>
      <c r="G10" s="67">
        <f>SUM(G6:G9)</f>
        <v>22.6707</v>
      </c>
      <c r="H10" s="61">
        <f>SUM(H6:H9)</f>
        <v>31.429300000000001</v>
      </c>
      <c r="I10" s="63">
        <f>SUM(I6:I9)</f>
        <v>40.187899999999999</v>
      </c>
    </row>
    <row r="11" spans="2:11" ht="12.75" x14ac:dyDescent="0.2">
      <c r="B11" s="81"/>
      <c r="C11" s="248"/>
      <c r="D11" s="244"/>
      <c r="E11" s="82"/>
      <c r="F11" s="83"/>
      <c r="G11" s="84"/>
      <c r="H11" s="85"/>
      <c r="I11" s="86"/>
    </row>
    <row r="12" spans="2:11" ht="12.75" x14ac:dyDescent="0.2">
      <c r="B12" s="98" t="s">
        <v>37</v>
      </c>
      <c r="C12" s="249"/>
      <c r="D12" s="101"/>
      <c r="E12" s="99"/>
      <c r="F12" s="100"/>
      <c r="G12" s="101"/>
      <c r="H12" s="99"/>
      <c r="I12" s="100"/>
    </row>
    <row r="13" spans="2:11" ht="25.5" x14ac:dyDescent="0.2">
      <c r="B13" s="81" t="s">
        <v>158</v>
      </c>
      <c r="C13" s="247">
        <v>42.017000000000003</v>
      </c>
      <c r="D13" s="244">
        <v>0.25</v>
      </c>
      <c r="E13" s="82">
        <f>AVERAGE(D13,F13)</f>
        <v>0.45</v>
      </c>
      <c r="F13" s="83">
        <v>0.65</v>
      </c>
      <c r="G13" s="84">
        <f t="shared" ref="G13" si="3">$C13*D13</f>
        <v>10.504250000000001</v>
      </c>
      <c r="H13" s="85">
        <f t="shared" ref="H13" si="4">$C13*E13</f>
        <v>18.90765</v>
      </c>
      <c r="I13" s="86">
        <f t="shared" ref="I13" si="5">$C13*F13</f>
        <v>27.311050000000002</v>
      </c>
    </row>
    <row r="14" spans="2:11" ht="24" customHeight="1" x14ac:dyDescent="0.2">
      <c r="B14" s="81" t="s">
        <v>213</v>
      </c>
      <c r="C14" s="247">
        <v>0</v>
      </c>
      <c r="D14" s="244">
        <v>0</v>
      </c>
      <c r="E14" s="82">
        <v>0</v>
      </c>
      <c r="F14" s="83">
        <v>0</v>
      </c>
      <c r="G14" s="84">
        <f t="shared" ref="G14:I14" si="6">$C14*D14</f>
        <v>0</v>
      </c>
      <c r="H14" s="85">
        <f t="shared" si="6"/>
        <v>0</v>
      </c>
      <c r="I14" s="86">
        <f t="shared" si="6"/>
        <v>0</v>
      </c>
      <c r="K14" s="257"/>
    </row>
    <row r="15" spans="2:11" ht="12.75" x14ac:dyDescent="0.2">
      <c r="B15" s="81" t="s">
        <v>214</v>
      </c>
      <c r="C15" s="247">
        <v>41.435000000000002</v>
      </c>
      <c r="D15" s="244">
        <v>0</v>
      </c>
      <c r="E15" s="82">
        <v>0</v>
      </c>
      <c r="F15" s="83">
        <v>0</v>
      </c>
      <c r="G15" s="84">
        <f t="shared" ref="G15:G16" si="7">$C15*D15</f>
        <v>0</v>
      </c>
      <c r="H15" s="85">
        <f t="shared" ref="H15:H16" si="8">$C15*E15</f>
        <v>0</v>
      </c>
      <c r="I15" s="86">
        <f t="shared" ref="I15:I16" si="9">$C15*F15</f>
        <v>0</v>
      </c>
      <c r="K15" s="257"/>
    </row>
    <row r="16" spans="2:11" ht="12.75" x14ac:dyDescent="0.2">
      <c r="B16" s="81" t="s">
        <v>159</v>
      </c>
      <c r="C16" s="247">
        <v>77.548000000000002</v>
      </c>
      <c r="D16" s="244">
        <v>0</v>
      </c>
      <c r="E16" s="82">
        <v>0.15</v>
      </c>
      <c r="F16" s="83">
        <v>0.35</v>
      </c>
      <c r="G16" s="84">
        <f t="shared" si="7"/>
        <v>0</v>
      </c>
      <c r="H16" s="85">
        <f t="shared" si="8"/>
        <v>11.632199999999999</v>
      </c>
      <c r="I16" s="86">
        <f t="shared" si="9"/>
        <v>27.1418</v>
      </c>
      <c r="K16" s="257"/>
    </row>
    <row r="17" spans="2:11" ht="12.75" x14ac:dyDescent="0.2">
      <c r="B17" s="444" t="s">
        <v>113</v>
      </c>
      <c r="C17" s="247">
        <v>2.5179999999999998</v>
      </c>
      <c r="D17" s="244">
        <v>0</v>
      </c>
      <c r="E17" s="82">
        <v>0.15</v>
      </c>
      <c r="F17" s="83">
        <v>0.35</v>
      </c>
      <c r="G17" s="84">
        <f t="shared" ref="G17" si="10">$C17*D17</f>
        <v>0</v>
      </c>
      <c r="H17" s="85">
        <f t="shared" ref="H17" si="11">$C17*E17</f>
        <v>0.37769999999999998</v>
      </c>
      <c r="I17" s="86">
        <f t="shared" ref="I17" si="12">$C17*F17</f>
        <v>0.88129999999999986</v>
      </c>
      <c r="K17" s="257"/>
    </row>
    <row r="18" spans="2:11" ht="13.5" thickBot="1" x14ac:dyDescent="0.25">
      <c r="B18" s="64" t="s">
        <v>62</v>
      </c>
      <c r="C18" s="250">
        <f>SUM(C10:C17)</f>
        <v>234.28200000000001</v>
      </c>
      <c r="D18" s="68"/>
      <c r="E18" s="65"/>
      <c r="F18" s="66"/>
      <c r="G18" s="68">
        <f>SUM(G10:G17)</f>
        <v>33.174950000000003</v>
      </c>
      <c r="H18" s="65">
        <f>SUM(H10:H17)</f>
        <v>62.346849999999996</v>
      </c>
      <c r="I18" s="66">
        <f>SUM(I10:I17)</f>
        <v>95.522050000000007</v>
      </c>
    </row>
    <row r="19" spans="2:11" ht="13.5" thickBot="1" x14ac:dyDescent="0.25">
      <c r="B19" s="54"/>
      <c r="C19" s="26"/>
      <c r="D19" s="26"/>
      <c r="E19" s="488" t="s">
        <v>137</v>
      </c>
      <c r="F19" s="489"/>
      <c r="G19" s="222">
        <f>G18/$C$18</f>
        <v>0.14160264126138586</v>
      </c>
      <c r="H19" s="222">
        <f>H18/$C$18</f>
        <v>0.26611882261548048</v>
      </c>
      <c r="I19" s="222">
        <f>I18/$C$18</f>
        <v>0.40772253096695438</v>
      </c>
    </row>
    <row r="20" spans="2:11" ht="12.75" x14ac:dyDescent="0.2">
      <c r="B20" s="88" t="s">
        <v>8</v>
      </c>
      <c r="C20" s="89">
        <f>'Cap Structure'!E7</f>
        <v>66.135999999999996</v>
      </c>
      <c r="D20" s="26"/>
      <c r="E20" s="26"/>
      <c r="F20" s="26"/>
      <c r="G20" s="26"/>
      <c r="H20" s="26"/>
      <c r="I20" s="26"/>
    </row>
    <row r="21" spans="2:11" ht="12.75" x14ac:dyDescent="0.2">
      <c r="B21" s="90" t="s">
        <v>38</v>
      </c>
      <c r="C21" s="87">
        <f>C22-C20</f>
        <v>191.18500000000003</v>
      </c>
      <c r="D21" s="26"/>
      <c r="E21" s="26"/>
      <c r="F21" s="26"/>
      <c r="G21" s="26"/>
      <c r="H21" s="26"/>
      <c r="I21" s="26"/>
    </row>
    <row r="22" spans="2:11" ht="13.5" thickBot="1" x14ac:dyDescent="0.25">
      <c r="B22" s="64" t="s">
        <v>118</v>
      </c>
      <c r="C22" s="59">
        <f>(L76-L75)/1000</f>
        <v>257.32100000000003</v>
      </c>
      <c r="D22" s="57"/>
      <c r="E22" s="263"/>
      <c r="F22" s="26"/>
      <c r="G22" s="445"/>
      <c r="H22" s="57"/>
      <c r="I22" s="26"/>
    </row>
    <row r="23" spans="2:11" ht="13.5" thickBot="1" x14ac:dyDescent="0.25">
      <c r="B23" s="315"/>
      <c r="C23" s="315"/>
      <c r="D23" s="316"/>
      <c r="E23" s="316"/>
      <c r="F23" s="316"/>
      <c r="G23" s="26"/>
      <c r="H23" s="26"/>
      <c r="I23" s="26"/>
    </row>
    <row r="24" spans="2:11" ht="12.75" x14ac:dyDescent="0.2">
      <c r="B24" s="96" t="s">
        <v>119</v>
      </c>
      <c r="C24" s="97"/>
      <c r="D24" s="490" t="s">
        <v>39</v>
      </c>
      <c r="E24" s="490"/>
      <c r="F24" s="491"/>
      <c r="G24" s="26"/>
      <c r="H24" s="26"/>
      <c r="I24" s="26"/>
    </row>
    <row r="25" spans="2:11" ht="12.75" x14ac:dyDescent="0.2">
      <c r="B25" s="91"/>
      <c r="C25" s="92"/>
      <c r="D25" s="93" t="s">
        <v>33</v>
      </c>
      <c r="E25" s="93" t="s">
        <v>34</v>
      </c>
      <c r="F25" s="94" t="s">
        <v>35</v>
      </c>
      <c r="G25" s="26"/>
      <c r="H25" s="26"/>
      <c r="I25" s="26"/>
    </row>
    <row r="26" spans="2:11" ht="12.75" x14ac:dyDescent="0.2">
      <c r="B26" s="114" t="s">
        <v>40</v>
      </c>
      <c r="C26" s="115">
        <v>0.09</v>
      </c>
      <c r="D26" s="116"/>
      <c r="E26" s="116"/>
      <c r="F26" s="117"/>
      <c r="G26" s="26"/>
      <c r="H26" s="26"/>
      <c r="I26" s="26"/>
    </row>
    <row r="27" spans="2:11" ht="12.75" x14ac:dyDescent="0.2">
      <c r="B27" s="102"/>
      <c r="C27" s="113" t="s">
        <v>305</v>
      </c>
      <c r="D27" s="103"/>
      <c r="E27" s="103"/>
      <c r="F27" s="104"/>
      <c r="G27" s="26"/>
      <c r="H27" s="26"/>
      <c r="I27" s="26"/>
    </row>
    <row r="28" spans="2:11" ht="12.75" x14ac:dyDescent="0.2">
      <c r="B28" s="106" t="s">
        <v>260</v>
      </c>
      <c r="C28" s="85">
        <f>'Cap Structure'!E5</f>
        <v>21.135999999999999</v>
      </c>
      <c r="D28" s="107">
        <f t="shared" ref="D28:F29" si="13">IFERROR(IF(1+D34/$C28&lt;0,0,1+D34/$C28),"-")</f>
        <v>1.4283310228993189</v>
      </c>
      <c r="E28" s="107">
        <f>IFERROR(IF(1+E34/$C28&lt;0,0,1+E34/$C28),"-")</f>
        <v>2.6843127129068884</v>
      </c>
      <c r="F28" s="108">
        <f t="shared" si="13"/>
        <v>4.1126544994322494</v>
      </c>
      <c r="G28" s="26"/>
      <c r="H28" s="26"/>
      <c r="I28" s="26"/>
    </row>
    <row r="29" spans="2:11" ht="12.75" x14ac:dyDescent="0.2">
      <c r="B29" s="106" t="s">
        <v>185</v>
      </c>
      <c r="C29" s="85">
        <f>'Cap Structure'!E6</f>
        <v>45</v>
      </c>
      <c r="D29" s="107">
        <f t="shared" si="13"/>
        <v>0.20118232222222232</v>
      </c>
      <c r="E29" s="107">
        <f>IFERROR(IF(1+E35/$C29&lt;0,0,1+E35/$C29),"-")</f>
        <v>0.79110296666666657</v>
      </c>
      <c r="F29" s="108">
        <f t="shared" si="13"/>
        <v>1.4619792333333339</v>
      </c>
      <c r="G29" s="26"/>
      <c r="H29" s="26"/>
      <c r="I29" s="26"/>
    </row>
    <row r="30" spans="2:11" ht="12.75" x14ac:dyDescent="0.2">
      <c r="B30" s="109" t="s">
        <v>38</v>
      </c>
      <c r="C30" s="85">
        <f>C21</f>
        <v>191.18500000000003</v>
      </c>
      <c r="D30" s="110">
        <f>IF(1+D36/$C30&lt;0,0,1+D36/$C30)</f>
        <v>0</v>
      </c>
      <c r="E30" s="110">
        <f>IF(1+E36/$C30&lt;0,0,1+E36/$C30)</f>
        <v>0</v>
      </c>
      <c r="F30" s="111">
        <f>IF(1+F36/$C30&lt;0,0,1+F36/$C30)</f>
        <v>0.10873795276826115</v>
      </c>
      <c r="G30" s="26"/>
      <c r="H30" s="26"/>
      <c r="I30" s="26"/>
    </row>
    <row r="31" spans="2:11" ht="12.75" x14ac:dyDescent="0.2">
      <c r="B31" s="109" t="s">
        <v>41</v>
      </c>
      <c r="C31" s="85">
        <f>'Cap Structure'!E10</f>
        <v>22.739280280000003</v>
      </c>
      <c r="D31" s="107">
        <f>IF(D37&gt;0,100%,IF(1+D37/$C31&lt;0,0,1+D37/$C31))</f>
        <v>0</v>
      </c>
      <c r="E31" s="107">
        <f>IF(E37&gt;0,100%,IF(1+E37/$C31&lt;0,0,1+E37/$C31))</f>
        <v>0</v>
      </c>
      <c r="F31" s="108">
        <f>IF(F37&gt;0,100%,IF(1+F37/$C31&lt;0,0,1+F37/$C31))</f>
        <v>0</v>
      </c>
      <c r="G31" s="26"/>
      <c r="H31" s="26"/>
      <c r="I31" s="26"/>
    </row>
    <row r="32" spans="2:11" ht="12.75" x14ac:dyDescent="0.2">
      <c r="B32" s="102" t="s">
        <v>42</v>
      </c>
      <c r="C32" s="103"/>
      <c r="D32" s="103"/>
      <c r="E32" s="103"/>
      <c r="F32" s="104"/>
      <c r="G32" s="26"/>
    </row>
    <row r="33" spans="2:12" ht="12.75" x14ac:dyDescent="0.2">
      <c r="B33" s="118" t="s">
        <v>40</v>
      </c>
      <c r="C33" s="119"/>
      <c r="D33" s="120">
        <f>G18*(1-$C$26)</f>
        <v>30.189204500000002</v>
      </c>
      <c r="E33" s="120">
        <f>H18*(1-$C$26)</f>
        <v>56.735633499999999</v>
      </c>
      <c r="F33" s="121">
        <f>I18*(1-$C$26)</f>
        <v>86.925065500000017</v>
      </c>
      <c r="G33" s="26"/>
    </row>
    <row r="34" spans="2:12" ht="12.75" x14ac:dyDescent="0.2">
      <c r="B34" s="109" t="str">
        <f>B28</f>
        <v>Revolver</v>
      </c>
      <c r="C34" s="112"/>
      <c r="D34" s="85">
        <f t="shared" ref="D34:F35" si="14">D33-$C28</f>
        <v>9.0532045000000032</v>
      </c>
      <c r="E34" s="85">
        <f t="shared" si="14"/>
        <v>35.599633499999996</v>
      </c>
      <c r="F34" s="86">
        <f t="shared" si="14"/>
        <v>65.789065500000021</v>
      </c>
      <c r="G34" s="26"/>
    </row>
    <row r="35" spans="2:12" ht="12.75" x14ac:dyDescent="0.2">
      <c r="B35" s="109" t="s">
        <v>185</v>
      </c>
      <c r="C35" s="112"/>
      <c r="D35" s="85">
        <f t="shared" si="14"/>
        <v>-35.946795499999993</v>
      </c>
      <c r="E35" s="85">
        <f>E34-$C29</f>
        <v>-9.4003665000000041</v>
      </c>
      <c r="F35" s="86">
        <f t="shared" si="14"/>
        <v>20.789065500000021</v>
      </c>
      <c r="G35" s="26"/>
    </row>
    <row r="36" spans="2:12" ht="12.75" x14ac:dyDescent="0.2">
      <c r="B36" s="317" t="s">
        <v>38</v>
      </c>
      <c r="C36" s="313"/>
      <c r="D36" s="314">
        <f>D35-$C30</f>
        <v>-227.13179550000001</v>
      </c>
      <c r="E36" s="314">
        <f>E35-$C30</f>
        <v>-200.58536650000002</v>
      </c>
      <c r="F36" s="318">
        <f t="shared" ref="F36" si="15">F35-$C30</f>
        <v>-170.39593450000001</v>
      </c>
      <c r="G36" s="56"/>
    </row>
    <row r="37" spans="2:12" ht="13.5" thickBot="1" x14ac:dyDescent="0.25">
      <c r="B37" s="319" t="s">
        <v>41</v>
      </c>
      <c r="C37" s="320"/>
      <c r="D37" s="321">
        <f t="shared" ref="D37:F37" si="16">D36-$C31</f>
        <v>-249.87107578000001</v>
      </c>
      <c r="E37" s="321">
        <f>E36-$C31</f>
        <v>-223.32464678000002</v>
      </c>
      <c r="F37" s="322">
        <f t="shared" si="16"/>
        <v>-193.13521478000001</v>
      </c>
      <c r="G37" s="26"/>
    </row>
    <row r="38" spans="2:12" ht="12.75" x14ac:dyDescent="0.2">
      <c r="B38" s="54"/>
    </row>
    <row r="39" spans="2:12" ht="13.5" thickBot="1" x14ac:dyDescent="0.25">
      <c r="B39" s="54"/>
    </row>
    <row r="40" spans="2:12" ht="12" x14ac:dyDescent="0.2">
      <c r="K40" s="219" t="s">
        <v>30</v>
      </c>
      <c r="L40" s="308"/>
    </row>
    <row r="41" spans="2:12" ht="12" x14ac:dyDescent="0.2">
      <c r="K41" s="159" t="s">
        <v>44</v>
      </c>
      <c r="L41" s="161">
        <v>42854</v>
      </c>
    </row>
    <row r="42" spans="2:12" ht="12" x14ac:dyDescent="0.2">
      <c r="K42" s="175" t="s">
        <v>74</v>
      </c>
      <c r="L42" s="164" t="s">
        <v>142</v>
      </c>
    </row>
    <row r="43" spans="2:12" ht="12" x14ac:dyDescent="0.2">
      <c r="K43" s="201" t="s">
        <v>75</v>
      </c>
      <c r="L43" s="203" t="s">
        <v>76</v>
      </c>
    </row>
    <row r="44" spans="2:12" ht="12" x14ac:dyDescent="0.2">
      <c r="K44" s="165" t="s">
        <v>36</v>
      </c>
      <c r="L44" s="167"/>
    </row>
    <row r="45" spans="2:12" ht="24" x14ac:dyDescent="0.2">
      <c r="K45" s="168" t="s">
        <v>135</v>
      </c>
      <c r="L45" s="170">
        <v>15391</v>
      </c>
    </row>
    <row r="46" spans="2:12" ht="24" x14ac:dyDescent="0.2">
      <c r="K46" s="168" t="s">
        <v>203</v>
      </c>
      <c r="L46" s="170">
        <v>20292</v>
      </c>
    </row>
    <row r="47" spans="2:12" ht="12" x14ac:dyDescent="0.2">
      <c r="K47" s="168" t="s">
        <v>205</v>
      </c>
      <c r="L47" s="170">
        <v>32213</v>
      </c>
    </row>
    <row r="48" spans="2:12" ht="36" x14ac:dyDescent="0.2">
      <c r="K48" s="168" t="s">
        <v>148</v>
      </c>
      <c r="L48" s="170">
        <v>2868</v>
      </c>
    </row>
    <row r="49" spans="11:12" ht="12" x14ac:dyDescent="0.2">
      <c r="K49" s="171" t="s">
        <v>45</v>
      </c>
      <c r="L49" s="173">
        <v>70764</v>
      </c>
    </row>
    <row r="50" spans="11:12" ht="12" x14ac:dyDescent="0.2">
      <c r="K50" s="168"/>
      <c r="L50" s="170"/>
    </row>
    <row r="51" spans="11:12" ht="12" x14ac:dyDescent="0.2">
      <c r="K51" s="165" t="s">
        <v>37</v>
      </c>
      <c r="L51" s="167"/>
    </row>
    <row r="52" spans="11:12" ht="36" x14ac:dyDescent="0.2">
      <c r="K52" s="168" t="s">
        <v>158</v>
      </c>
      <c r="L52" s="205">
        <v>42017</v>
      </c>
    </row>
    <row r="53" spans="11:12" ht="36" x14ac:dyDescent="0.2">
      <c r="K53" s="168" t="s">
        <v>213</v>
      </c>
      <c r="L53" s="205" t="s">
        <v>7</v>
      </c>
    </row>
    <row r="54" spans="11:12" ht="12" x14ac:dyDescent="0.2">
      <c r="K54" s="168" t="s">
        <v>214</v>
      </c>
      <c r="L54" s="205">
        <v>41435</v>
      </c>
    </row>
    <row r="55" spans="11:12" ht="24" x14ac:dyDescent="0.2">
      <c r="K55" s="168" t="s">
        <v>159</v>
      </c>
      <c r="L55" s="205">
        <v>77548</v>
      </c>
    </row>
    <row r="56" spans="11:12" ht="12" x14ac:dyDescent="0.2">
      <c r="K56" s="168" t="s">
        <v>113</v>
      </c>
      <c r="L56" s="205">
        <v>2518</v>
      </c>
    </row>
    <row r="57" spans="11:12" ht="12" x14ac:dyDescent="0.2">
      <c r="K57" s="171" t="s">
        <v>86</v>
      </c>
      <c r="L57" s="173">
        <v>234282</v>
      </c>
    </row>
    <row r="58" spans="11:12" ht="12" x14ac:dyDescent="0.2">
      <c r="K58" s="168"/>
      <c r="L58" s="205"/>
    </row>
    <row r="59" spans="11:12" ht="12" x14ac:dyDescent="0.2">
      <c r="K59" s="165" t="s">
        <v>87</v>
      </c>
      <c r="L59" s="167"/>
    </row>
    <row r="60" spans="11:12" ht="12" x14ac:dyDescent="0.2">
      <c r="K60" s="168" t="s">
        <v>216</v>
      </c>
      <c r="L60" s="205">
        <v>25016</v>
      </c>
    </row>
    <row r="61" spans="11:12" ht="24" x14ac:dyDescent="0.2">
      <c r="K61" s="168" t="s">
        <v>217</v>
      </c>
      <c r="L61" s="205">
        <v>10739</v>
      </c>
    </row>
    <row r="62" spans="11:12" ht="36" x14ac:dyDescent="0.2">
      <c r="K62" s="168" t="s">
        <v>218</v>
      </c>
      <c r="L62" s="205">
        <v>2671</v>
      </c>
    </row>
    <row r="63" spans="11:12" ht="24" x14ac:dyDescent="0.2">
      <c r="K63" s="171" t="s">
        <v>46</v>
      </c>
      <c r="L63" s="173">
        <v>38426</v>
      </c>
    </row>
    <row r="64" spans="11:12" ht="12" x14ac:dyDescent="0.2">
      <c r="K64" s="168"/>
      <c r="L64" s="205"/>
    </row>
    <row r="65" spans="11:12" ht="24" x14ac:dyDescent="0.2">
      <c r="K65" s="165" t="s">
        <v>88</v>
      </c>
      <c r="L65" s="167"/>
    </row>
    <row r="66" spans="11:12" ht="12" x14ac:dyDescent="0.2">
      <c r="K66" s="168" t="s">
        <v>160</v>
      </c>
      <c r="L66" s="205">
        <v>64395</v>
      </c>
    </row>
    <row r="67" spans="11:12" ht="12" x14ac:dyDescent="0.2">
      <c r="K67" s="168" t="s">
        <v>149</v>
      </c>
      <c r="L67" s="205">
        <v>137830</v>
      </c>
    </row>
    <row r="68" spans="11:12" ht="12" x14ac:dyDescent="0.2">
      <c r="K68" s="168" t="s">
        <v>223</v>
      </c>
      <c r="L68" s="205">
        <v>16670</v>
      </c>
    </row>
    <row r="69" spans="11:12" ht="12" x14ac:dyDescent="0.2">
      <c r="K69" s="168"/>
      <c r="L69" s="205"/>
    </row>
    <row r="70" spans="11:12" ht="12" x14ac:dyDescent="0.2">
      <c r="K70" s="171" t="s">
        <v>89</v>
      </c>
      <c r="L70" s="173"/>
    </row>
    <row r="71" spans="11:12" ht="24" x14ac:dyDescent="0.2">
      <c r="K71" s="168" t="s">
        <v>90</v>
      </c>
      <c r="L71" s="205">
        <v>494</v>
      </c>
    </row>
    <row r="72" spans="11:12" ht="24" x14ac:dyDescent="0.2">
      <c r="K72" s="168" t="s">
        <v>91</v>
      </c>
      <c r="L72" s="205">
        <v>1083043</v>
      </c>
    </row>
    <row r="73" spans="11:12" ht="24" x14ac:dyDescent="0.2">
      <c r="K73" s="168" t="s">
        <v>224</v>
      </c>
      <c r="L73" s="205">
        <v>-1106511</v>
      </c>
    </row>
    <row r="74" spans="11:12" ht="48" x14ac:dyDescent="0.2">
      <c r="K74" s="168" t="s">
        <v>225</v>
      </c>
      <c r="L74" s="205">
        <v>-65</v>
      </c>
    </row>
    <row r="75" spans="11:12" ht="24" x14ac:dyDescent="0.2">
      <c r="K75" s="171" t="s">
        <v>92</v>
      </c>
      <c r="L75" s="173">
        <v>-23039</v>
      </c>
    </row>
    <row r="76" spans="11:12" ht="24.75" thickBot="1" x14ac:dyDescent="0.25">
      <c r="K76" s="309" t="s">
        <v>93</v>
      </c>
      <c r="L76" s="311">
        <v>234282</v>
      </c>
    </row>
  </sheetData>
  <mergeCells count="4">
    <mergeCell ref="G3:I3"/>
    <mergeCell ref="E19:F19"/>
    <mergeCell ref="D24:F24"/>
    <mergeCell ref="D3:F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41"/>
  <sheetViews>
    <sheetView showGridLines="0" zoomScale="90" zoomScaleNormal="90" workbookViewId="0">
      <selection activeCell="C31" sqref="C31"/>
    </sheetView>
  </sheetViews>
  <sheetFormatPr defaultRowHeight="11.25" x14ac:dyDescent="0.2"/>
  <cols>
    <col min="1" max="1" width="4.33203125" style="266" customWidth="1"/>
    <col min="2" max="2" width="29.6640625" style="266" customWidth="1"/>
    <col min="3" max="7" width="12.1640625" style="266" customWidth="1"/>
    <col min="8" max="8" width="26.83203125" style="266" customWidth="1"/>
    <col min="9" max="12" width="11.1640625" style="266" customWidth="1"/>
    <col min="13" max="13" width="9.33203125" style="266"/>
    <col min="14" max="16" width="9.5" style="266" customWidth="1"/>
    <col min="17" max="18" width="20.83203125" style="266" customWidth="1"/>
    <col min="19" max="24" width="8" style="266" customWidth="1"/>
    <col min="25" max="16384" width="9.33203125" style="266"/>
  </cols>
  <sheetData>
    <row r="1" spans="2:7" ht="2.25" customHeight="1" x14ac:dyDescent="0.2"/>
    <row r="3" spans="2:7" ht="12" x14ac:dyDescent="0.2">
      <c r="B3" s="498" t="s">
        <v>293</v>
      </c>
      <c r="C3" s="499"/>
      <c r="D3" s="499"/>
      <c r="E3" s="499"/>
      <c r="F3" s="499"/>
      <c r="G3" s="499"/>
    </row>
    <row r="4" spans="2:7" ht="21.75" customHeight="1" x14ac:dyDescent="0.2">
      <c r="B4" s="162" t="s">
        <v>43</v>
      </c>
      <c r="C4" s="326" t="s">
        <v>268</v>
      </c>
      <c r="D4" s="326" t="s">
        <v>269</v>
      </c>
      <c r="E4" s="326" t="s">
        <v>270</v>
      </c>
      <c r="F4" s="326" t="s">
        <v>271</v>
      </c>
      <c r="G4" s="326" t="s">
        <v>292</v>
      </c>
    </row>
    <row r="5" spans="2:7" ht="12" x14ac:dyDescent="0.2">
      <c r="B5" s="162" t="s">
        <v>142</v>
      </c>
      <c r="C5" s="327"/>
      <c r="D5" s="327"/>
      <c r="E5" s="327"/>
      <c r="F5" s="327"/>
      <c r="G5" s="327"/>
    </row>
    <row r="6" spans="2:7" ht="12" x14ac:dyDescent="0.2">
      <c r="B6" s="437" t="s">
        <v>77</v>
      </c>
      <c r="C6" s="330"/>
      <c r="D6" s="330"/>
      <c r="E6" s="330"/>
      <c r="F6" s="330"/>
      <c r="G6" s="330"/>
    </row>
    <row r="7" spans="2:7" ht="12" x14ac:dyDescent="0.2">
      <c r="B7" s="438" t="s">
        <v>294</v>
      </c>
      <c r="C7" s="330">
        <v>44.776000000000003</v>
      </c>
      <c r="D7" s="330">
        <v>39.619</v>
      </c>
      <c r="E7" s="330">
        <v>51.219000000000001</v>
      </c>
      <c r="F7" s="330">
        <v>34.439</v>
      </c>
      <c r="G7" s="330">
        <v>35.406999999999996</v>
      </c>
    </row>
    <row r="8" spans="2:7" ht="12" x14ac:dyDescent="0.2">
      <c r="B8" s="438" t="s">
        <v>295</v>
      </c>
      <c r="C8" s="330">
        <v>22.869</v>
      </c>
      <c r="D8" s="330">
        <v>21.082999999999998</v>
      </c>
      <c r="E8" s="330">
        <v>24.754000000000001</v>
      </c>
      <c r="F8" s="330">
        <v>29.44</v>
      </c>
      <c r="G8" s="330">
        <v>22.638000000000002</v>
      </c>
    </row>
    <row r="9" spans="2:7" ht="12" x14ac:dyDescent="0.2">
      <c r="B9" s="437" t="s">
        <v>296</v>
      </c>
      <c r="C9" s="331">
        <v>67.644999999999996</v>
      </c>
      <c r="D9" s="331">
        <v>60.701999999999998</v>
      </c>
      <c r="E9" s="331">
        <v>75.972999999999999</v>
      </c>
      <c r="F9" s="331">
        <v>63.878999999999998</v>
      </c>
      <c r="G9" s="331">
        <v>58.045000000000002</v>
      </c>
    </row>
    <row r="10" spans="2:7" ht="12" x14ac:dyDescent="0.2">
      <c r="B10" s="438"/>
      <c r="C10" s="330"/>
      <c r="D10" s="330"/>
      <c r="E10" s="330"/>
      <c r="F10" s="330"/>
      <c r="G10" s="330"/>
    </row>
    <row r="11" spans="2:7" ht="12" x14ac:dyDescent="0.2">
      <c r="B11" s="437" t="s">
        <v>297</v>
      </c>
      <c r="C11" s="330"/>
      <c r="D11" s="330"/>
      <c r="E11" s="330"/>
      <c r="F11" s="330"/>
      <c r="G11" s="330"/>
    </row>
    <row r="12" spans="2:7" ht="12" customHeight="1" x14ac:dyDescent="0.2">
      <c r="B12" s="438" t="s">
        <v>294</v>
      </c>
      <c r="C12" s="330">
        <v>10.273999999999999</v>
      </c>
      <c r="D12" s="330">
        <v>10.731999999999999</v>
      </c>
      <c r="E12" s="330">
        <v>18.416</v>
      </c>
      <c r="F12" s="330">
        <v>7.6760000000000002</v>
      </c>
      <c r="G12" s="330">
        <v>8.9659999999999993</v>
      </c>
    </row>
    <row r="13" spans="2:7" ht="12" customHeight="1" x14ac:dyDescent="0.2">
      <c r="B13" s="438" t="s">
        <v>295</v>
      </c>
      <c r="C13" s="330">
        <v>1.677</v>
      </c>
      <c r="D13" s="330">
        <v>-0.3</v>
      </c>
      <c r="E13" s="330">
        <v>0.99</v>
      </c>
      <c r="F13" s="330">
        <v>-1.1000000000000001</v>
      </c>
      <c r="G13" s="330">
        <v>-1.3</v>
      </c>
    </row>
    <row r="14" spans="2:7" ht="12" customHeight="1" x14ac:dyDescent="0.2">
      <c r="B14" s="438" t="s">
        <v>298</v>
      </c>
      <c r="C14" s="330">
        <v>-15.5</v>
      </c>
      <c r="D14" s="330" t="s">
        <v>7</v>
      </c>
      <c r="E14" s="330" t="s">
        <v>7</v>
      </c>
      <c r="F14" s="330" t="s">
        <v>7</v>
      </c>
      <c r="G14" s="330">
        <v>-15.9</v>
      </c>
    </row>
    <row r="15" spans="2:7" ht="12" customHeight="1" x14ac:dyDescent="0.2">
      <c r="B15" s="438" t="s">
        <v>299</v>
      </c>
      <c r="C15" s="330" t="s">
        <v>7</v>
      </c>
      <c r="D15" s="330" t="s">
        <v>7</v>
      </c>
      <c r="E15" s="330" t="s">
        <v>7</v>
      </c>
      <c r="F15" s="330">
        <v>-16.399999999999999</v>
      </c>
      <c r="G15" s="330" t="s">
        <v>7</v>
      </c>
    </row>
    <row r="16" spans="2:7" ht="12" customHeight="1" x14ac:dyDescent="0.2">
      <c r="B16" s="438" t="s">
        <v>300</v>
      </c>
      <c r="C16" s="330" t="s">
        <v>7</v>
      </c>
      <c r="D16" s="330">
        <v>-14.7</v>
      </c>
      <c r="E16" s="330">
        <v>-13.3</v>
      </c>
      <c r="F16" s="330" t="s">
        <v>7</v>
      </c>
      <c r="G16" s="330" t="s">
        <v>7</v>
      </c>
    </row>
    <row r="17" spans="2:16" ht="17.25" customHeight="1" x14ac:dyDescent="0.2">
      <c r="B17" s="437" t="s">
        <v>301</v>
      </c>
      <c r="C17" s="331">
        <v>-3.5</v>
      </c>
      <c r="D17" s="331">
        <v>-4.3</v>
      </c>
      <c r="E17" s="331">
        <v>6.0629999999999997</v>
      </c>
      <c r="F17" s="331">
        <v>-9.9</v>
      </c>
      <c r="G17" s="331">
        <v>-8.1999999999999993</v>
      </c>
    </row>
    <row r="18" spans="2:16" x14ac:dyDescent="0.2">
      <c r="B18" s="328" t="s">
        <v>102</v>
      </c>
    </row>
    <row r="19" spans="2:16" ht="12.75" thickBot="1" x14ac:dyDescent="0.25">
      <c r="H19" s="495" t="s">
        <v>278</v>
      </c>
      <c r="I19" s="496"/>
      <c r="J19" s="496"/>
      <c r="K19" s="496"/>
      <c r="L19" s="497"/>
    </row>
    <row r="20" spans="2:16" ht="33" customHeight="1" x14ac:dyDescent="0.2">
      <c r="H20" s="427" t="s">
        <v>43</v>
      </c>
      <c r="I20" s="326" t="s">
        <v>193</v>
      </c>
      <c r="J20" s="326" t="s">
        <v>194</v>
      </c>
      <c r="K20" s="326" t="s">
        <v>195</v>
      </c>
      <c r="L20" s="421" t="s">
        <v>291</v>
      </c>
      <c r="M20" s="329"/>
      <c r="N20" s="329"/>
      <c r="O20" s="329"/>
      <c r="P20" s="329"/>
    </row>
    <row r="21" spans="2:16" ht="12" x14ac:dyDescent="0.2">
      <c r="H21" s="427" t="s">
        <v>67</v>
      </c>
      <c r="I21" s="327"/>
      <c r="J21" s="327"/>
      <c r="K21" s="327"/>
      <c r="L21" s="422"/>
      <c r="M21" s="329"/>
      <c r="N21" s="329"/>
      <c r="O21" s="329"/>
      <c r="P21" s="329"/>
    </row>
    <row r="22" spans="2:16" ht="12" x14ac:dyDescent="0.2">
      <c r="H22" s="428" t="s">
        <v>272</v>
      </c>
      <c r="I22" s="429"/>
      <c r="J22" s="429"/>
      <c r="K22" s="429"/>
      <c r="L22" s="423"/>
      <c r="M22" s="329"/>
      <c r="N22" s="329"/>
      <c r="O22" s="329"/>
      <c r="P22" s="329"/>
    </row>
    <row r="23" spans="2:16" ht="12" x14ac:dyDescent="0.2">
      <c r="H23" s="430" t="s">
        <v>190</v>
      </c>
      <c r="I23" s="431">
        <v>28</v>
      </c>
      <c r="J23" s="431">
        <v>37</v>
      </c>
      <c r="K23" s="431">
        <v>48</v>
      </c>
      <c r="L23" s="424">
        <f>K25</f>
        <v>54</v>
      </c>
      <c r="M23" s="329"/>
      <c r="N23" s="329"/>
      <c r="O23" s="329"/>
      <c r="P23" s="329"/>
    </row>
    <row r="24" spans="2:16" ht="12" x14ac:dyDescent="0.2">
      <c r="H24" s="430" t="s">
        <v>191</v>
      </c>
      <c r="I24" s="431">
        <v>9</v>
      </c>
      <c r="J24" s="431">
        <v>11</v>
      </c>
      <c r="K24" s="431">
        <v>6</v>
      </c>
      <c r="L24" s="424">
        <v>0</v>
      </c>
      <c r="M24" s="329"/>
      <c r="N24" s="329"/>
      <c r="O24" s="329"/>
      <c r="P24" s="329"/>
    </row>
    <row r="25" spans="2:16" ht="12" x14ac:dyDescent="0.2">
      <c r="H25" s="430" t="s">
        <v>192</v>
      </c>
      <c r="I25" s="431">
        <v>37</v>
      </c>
      <c r="J25" s="431">
        <v>48</v>
      </c>
      <c r="K25" s="431">
        <v>54</v>
      </c>
      <c r="L25" s="424">
        <v>54</v>
      </c>
      <c r="M25" s="329"/>
      <c r="N25" s="329"/>
      <c r="O25" s="329"/>
      <c r="P25" s="329"/>
    </row>
    <row r="26" spans="2:16" ht="12" x14ac:dyDescent="0.2">
      <c r="H26" s="430"/>
      <c r="I26" s="432"/>
      <c r="J26" s="432"/>
      <c r="K26" s="432"/>
      <c r="L26" s="425"/>
      <c r="M26" s="329"/>
      <c r="N26" s="329"/>
      <c r="O26" s="329"/>
      <c r="P26" s="329"/>
    </row>
    <row r="27" spans="2:16" ht="12" x14ac:dyDescent="0.2">
      <c r="H27" s="428" t="s">
        <v>273</v>
      </c>
      <c r="I27" s="433">
        <v>0.126</v>
      </c>
      <c r="J27" s="433">
        <v>4.2000000000000003E-2</v>
      </c>
      <c r="K27" s="433">
        <v>-0.16200000000000001</v>
      </c>
      <c r="L27" s="426">
        <v>-5.7000000000000002E-2</v>
      </c>
      <c r="M27" s="329"/>
      <c r="N27" s="329"/>
      <c r="O27" s="329"/>
      <c r="P27" s="329"/>
    </row>
    <row r="28" spans="2:16" ht="12" x14ac:dyDescent="0.2">
      <c r="H28" s="430"/>
      <c r="I28" s="432"/>
      <c r="J28" s="432"/>
      <c r="K28" s="432"/>
      <c r="L28" s="425"/>
      <c r="M28" s="329"/>
      <c r="N28" s="329"/>
      <c r="O28" s="329"/>
      <c r="P28" s="329"/>
    </row>
    <row r="29" spans="2:16" ht="12" x14ac:dyDescent="0.2">
      <c r="H29" s="430" t="s">
        <v>274</v>
      </c>
      <c r="I29" s="432">
        <v>0.49</v>
      </c>
      <c r="J29" s="432">
        <v>0.438</v>
      </c>
      <c r="K29" s="432">
        <v>0.45800000000000002</v>
      </c>
      <c r="L29" s="425">
        <v>0.441</v>
      </c>
    </row>
    <row r="30" spans="2:16" ht="12" x14ac:dyDescent="0.2">
      <c r="H30" s="430" t="s">
        <v>275</v>
      </c>
      <c r="I30" s="432">
        <v>0.20599999999999999</v>
      </c>
      <c r="J30" s="432">
        <v>5.1999999999999998E-2</v>
      </c>
      <c r="K30" s="432">
        <v>-0.24099999999999999</v>
      </c>
      <c r="L30" s="425">
        <v>-0.14099999999999999</v>
      </c>
    </row>
    <row r="31" spans="2:16" ht="12" x14ac:dyDescent="0.2">
      <c r="H31" s="430"/>
      <c r="I31" s="429"/>
      <c r="J31" s="429"/>
      <c r="K31" s="429"/>
      <c r="L31" s="423"/>
    </row>
    <row r="32" spans="2:16" ht="12" x14ac:dyDescent="0.2">
      <c r="H32" s="430" t="s">
        <v>276</v>
      </c>
      <c r="I32" s="431">
        <v>80.977999999999994</v>
      </c>
      <c r="J32" s="431">
        <v>101.27500000000001</v>
      </c>
      <c r="K32" s="431">
        <v>98.146000000000001</v>
      </c>
      <c r="L32" s="424">
        <v>22.638000000000002</v>
      </c>
    </row>
    <row r="33" spans="8:18" ht="12.75" thickBot="1" x14ac:dyDescent="0.25">
      <c r="H33" s="434" t="s">
        <v>277</v>
      </c>
      <c r="I33" s="435">
        <v>259.41800000000001</v>
      </c>
      <c r="J33" s="435">
        <v>201.18199999999999</v>
      </c>
      <c r="K33" s="435">
        <v>170.053</v>
      </c>
      <c r="L33" s="436">
        <v>35.406999999999996</v>
      </c>
      <c r="M33" s="417"/>
    </row>
    <row r="34" spans="8:18" x14ac:dyDescent="0.2">
      <c r="H34" s="328" t="s">
        <v>102</v>
      </c>
    </row>
    <row r="36" spans="8:18" ht="12" x14ac:dyDescent="0.2">
      <c r="N36" s="501" t="s">
        <v>316</v>
      </c>
      <c r="O36" s="502"/>
      <c r="P36" s="502"/>
      <c r="Q36" s="502"/>
      <c r="R36" s="503"/>
    </row>
    <row r="37" spans="8:18" x14ac:dyDescent="0.2">
      <c r="N37" s="451"/>
      <c r="O37" s="451"/>
      <c r="P37" s="451"/>
      <c r="Q37" s="500" t="s">
        <v>312</v>
      </c>
      <c r="R37" s="500"/>
    </row>
    <row r="38" spans="8:18" x14ac:dyDescent="0.2">
      <c r="N38" s="451"/>
      <c r="O38" s="451"/>
      <c r="P38" s="451"/>
      <c r="Q38" s="452" t="s">
        <v>313</v>
      </c>
      <c r="R38" s="452" t="s">
        <v>67</v>
      </c>
    </row>
    <row r="39" spans="8:18" x14ac:dyDescent="0.2">
      <c r="N39" s="451" t="s">
        <v>314</v>
      </c>
      <c r="O39" s="451"/>
      <c r="P39" s="451"/>
      <c r="Q39" s="458">
        <v>0.125</v>
      </c>
      <c r="R39" s="452">
        <v>5</v>
      </c>
    </row>
    <row r="40" spans="8:18" x14ac:dyDescent="0.2">
      <c r="N40" s="451" t="s">
        <v>317</v>
      </c>
      <c r="O40" s="451"/>
      <c r="P40" s="451"/>
      <c r="Q40" s="453">
        <v>0.15</v>
      </c>
      <c r="R40" s="452">
        <v>6</v>
      </c>
    </row>
    <row r="41" spans="8:18" x14ac:dyDescent="0.2">
      <c r="N41" s="328" t="s">
        <v>315</v>
      </c>
    </row>
  </sheetData>
  <mergeCells count="4">
    <mergeCell ref="H19:L19"/>
    <mergeCell ref="B3:G3"/>
    <mergeCell ref="Q37:R37"/>
    <mergeCell ref="N36:R3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pageSetUpPr autoPageBreaks="0"/>
  </sheetPr>
  <dimension ref="A1:IN17"/>
  <sheetViews>
    <sheetView showGridLines="0" zoomScaleNormal="100" zoomScaleSheetLayoutView="124" workbookViewId="0">
      <selection activeCell="K8" sqref="K8"/>
    </sheetView>
  </sheetViews>
  <sheetFormatPr defaultRowHeight="11.25" x14ac:dyDescent="0.2"/>
  <cols>
    <col min="1" max="1" width="2.1640625" style="7" customWidth="1"/>
    <col min="2" max="2" width="35.1640625" style="7" customWidth="1"/>
    <col min="3" max="3" width="8.5" style="7" bestFit="1" customWidth="1"/>
    <col min="4" max="4" width="8.6640625" style="7" customWidth="1"/>
    <col min="5" max="5" width="9.1640625" style="7" customWidth="1"/>
    <col min="6" max="6" width="8.33203125" style="7" customWidth="1"/>
    <col min="7" max="7" width="8.1640625" style="7" customWidth="1"/>
    <col min="8" max="8" width="9.5" style="7" customWidth="1"/>
    <col min="9" max="9" width="11.5" style="7" customWidth="1"/>
    <col min="10" max="10" width="12.1640625" style="7" customWidth="1"/>
    <col min="11" max="11" width="11.1640625" style="7" customWidth="1"/>
    <col min="12" max="12" width="16.6640625" style="7" customWidth="1"/>
    <col min="13" max="13" width="17.5" style="7" customWidth="1"/>
    <col min="14" max="14" width="16" style="7" customWidth="1"/>
    <col min="15" max="257" width="9.33203125" style="7"/>
    <col min="258" max="258" width="55.83203125" style="7" customWidth="1"/>
    <col min="259" max="262" width="24.33203125" style="7" customWidth="1"/>
    <col min="263" max="265" width="0" style="7" hidden="1" customWidth="1"/>
    <col min="266" max="266" width="24.33203125" style="7" customWidth="1"/>
    <col min="267" max="513" width="9.33203125" style="7"/>
    <col min="514" max="514" width="55.83203125" style="7" customWidth="1"/>
    <col min="515" max="518" width="24.33203125" style="7" customWidth="1"/>
    <col min="519" max="521" width="0" style="7" hidden="1" customWidth="1"/>
    <col min="522" max="522" width="24.33203125" style="7" customWidth="1"/>
    <col min="523" max="769" width="9.33203125" style="7"/>
    <col min="770" max="770" width="55.83203125" style="7" customWidth="1"/>
    <col min="771" max="774" width="24.33203125" style="7" customWidth="1"/>
    <col min="775" max="777" width="0" style="7" hidden="1" customWidth="1"/>
    <col min="778" max="778" width="24.33203125" style="7" customWidth="1"/>
    <col min="779" max="1025" width="9.33203125" style="7"/>
    <col min="1026" max="1026" width="55.83203125" style="7" customWidth="1"/>
    <col min="1027" max="1030" width="24.33203125" style="7" customWidth="1"/>
    <col min="1031" max="1033" width="0" style="7" hidden="1" customWidth="1"/>
    <col min="1034" max="1034" width="24.33203125" style="7" customWidth="1"/>
    <col min="1035" max="1281" width="9.33203125" style="7"/>
    <col min="1282" max="1282" width="55.83203125" style="7" customWidth="1"/>
    <col min="1283" max="1286" width="24.33203125" style="7" customWidth="1"/>
    <col min="1287" max="1289" width="0" style="7" hidden="1" customWidth="1"/>
    <col min="1290" max="1290" width="24.33203125" style="7" customWidth="1"/>
    <col min="1291" max="1537" width="9.33203125" style="7"/>
    <col min="1538" max="1538" width="55.83203125" style="7" customWidth="1"/>
    <col min="1539" max="1542" width="24.33203125" style="7" customWidth="1"/>
    <col min="1543" max="1545" width="0" style="7" hidden="1" customWidth="1"/>
    <col min="1546" max="1546" width="24.33203125" style="7" customWidth="1"/>
    <col min="1547" max="1793" width="9.33203125" style="7"/>
    <col min="1794" max="1794" width="55.83203125" style="7" customWidth="1"/>
    <col min="1795" max="1798" width="24.33203125" style="7" customWidth="1"/>
    <col min="1799" max="1801" width="0" style="7" hidden="1" customWidth="1"/>
    <col min="1802" max="1802" width="24.33203125" style="7" customWidth="1"/>
    <col min="1803" max="2049" width="9.33203125" style="7"/>
    <col min="2050" max="2050" width="55.83203125" style="7" customWidth="1"/>
    <col min="2051" max="2054" width="24.33203125" style="7" customWidth="1"/>
    <col min="2055" max="2057" width="0" style="7" hidden="1" customWidth="1"/>
    <col min="2058" max="2058" width="24.33203125" style="7" customWidth="1"/>
    <col min="2059" max="2305" width="9.33203125" style="7"/>
    <col min="2306" max="2306" width="55.83203125" style="7" customWidth="1"/>
    <col min="2307" max="2310" width="24.33203125" style="7" customWidth="1"/>
    <col min="2311" max="2313" width="0" style="7" hidden="1" customWidth="1"/>
    <col min="2314" max="2314" width="24.33203125" style="7" customWidth="1"/>
    <col min="2315" max="2561" width="9.33203125" style="7"/>
    <col min="2562" max="2562" width="55.83203125" style="7" customWidth="1"/>
    <col min="2563" max="2566" width="24.33203125" style="7" customWidth="1"/>
    <col min="2567" max="2569" width="0" style="7" hidden="1" customWidth="1"/>
    <col min="2570" max="2570" width="24.33203125" style="7" customWidth="1"/>
    <col min="2571" max="2817" width="9.33203125" style="7"/>
    <col min="2818" max="2818" width="55.83203125" style="7" customWidth="1"/>
    <col min="2819" max="2822" width="24.33203125" style="7" customWidth="1"/>
    <col min="2823" max="2825" width="0" style="7" hidden="1" customWidth="1"/>
    <col min="2826" max="2826" width="24.33203125" style="7" customWidth="1"/>
    <col min="2827" max="3073" width="9.33203125" style="7"/>
    <col min="3074" max="3074" width="55.83203125" style="7" customWidth="1"/>
    <col min="3075" max="3078" width="24.33203125" style="7" customWidth="1"/>
    <col min="3079" max="3081" width="0" style="7" hidden="1" customWidth="1"/>
    <col min="3082" max="3082" width="24.33203125" style="7" customWidth="1"/>
    <col min="3083" max="3329" width="9.33203125" style="7"/>
    <col min="3330" max="3330" width="55.83203125" style="7" customWidth="1"/>
    <col min="3331" max="3334" width="24.33203125" style="7" customWidth="1"/>
    <col min="3335" max="3337" width="0" style="7" hidden="1" customWidth="1"/>
    <col min="3338" max="3338" width="24.33203125" style="7" customWidth="1"/>
    <col min="3339" max="3585" width="9.33203125" style="7"/>
    <col min="3586" max="3586" width="55.83203125" style="7" customWidth="1"/>
    <col min="3587" max="3590" width="24.33203125" style="7" customWidth="1"/>
    <col min="3591" max="3593" width="0" style="7" hidden="1" customWidth="1"/>
    <col min="3594" max="3594" width="24.33203125" style="7" customWidth="1"/>
    <col min="3595" max="3841" width="9.33203125" style="7"/>
    <col min="3842" max="3842" width="55.83203125" style="7" customWidth="1"/>
    <col min="3843" max="3846" width="24.33203125" style="7" customWidth="1"/>
    <col min="3847" max="3849" width="0" style="7" hidden="1" customWidth="1"/>
    <col min="3850" max="3850" width="24.33203125" style="7" customWidth="1"/>
    <col min="3851" max="4097" width="9.33203125" style="7"/>
    <col min="4098" max="4098" width="55.83203125" style="7" customWidth="1"/>
    <col min="4099" max="4102" width="24.33203125" style="7" customWidth="1"/>
    <col min="4103" max="4105" width="0" style="7" hidden="1" customWidth="1"/>
    <col min="4106" max="4106" width="24.33203125" style="7" customWidth="1"/>
    <col min="4107" max="4353" width="9.33203125" style="7"/>
    <col min="4354" max="4354" width="55.83203125" style="7" customWidth="1"/>
    <col min="4355" max="4358" width="24.33203125" style="7" customWidth="1"/>
    <col min="4359" max="4361" width="0" style="7" hidden="1" customWidth="1"/>
    <col min="4362" max="4362" width="24.33203125" style="7" customWidth="1"/>
    <col min="4363" max="4609" width="9.33203125" style="7"/>
    <col min="4610" max="4610" width="55.83203125" style="7" customWidth="1"/>
    <col min="4611" max="4614" width="24.33203125" style="7" customWidth="1"/>
    <col min="4615" max="4617" width="0" style="7" hidden="1" customWidth="1"/>
    <col min="4618" max="4618" width="24.33203125" style="7" customWidth="1"/>
    <col min="4619" max="4865" width="9.33203125" style="7"/>
    <col min="4866" max="4866" width="55.83203125" style="7" customWidth="1"/>
    <col min="4867" max="4870" width="24.33203125" style="7" customWidth="1"/>
    <col min="4871" max="4873" width="0" style="7" hidden="1" customWidth="1"/>
    <col min="4874" max="4874" width="24.33203125" style="7" customWidth="1"/>
    <col min="4875" max="5121" width="9.33203125" style="7"/>
    <col min="5122" max="5122" width="55.83203125" style="7" customWidth="1"/>
    <col min="5123" max="5126" width="24.33203125" style="7" customWidth="1"/>
    <col min="5127" max="5129" width="0" style="7" hidden="1" customWidth="1"/>
    <col min="5130" max="5130" width="24.33203125" style="7" customWidth="1"/>
    <col min="5131" max="5377" width="9.33203125" style="7"/>
    <col min="5378" max="5378" width="55.83203125" style="7" customWidth="1"/>
    <col min="5379" max="5382" width="24.33203125" style="7" customWidth="1"/>
    <col min="5383" max="5385" width="0" style="7" hidden="1" customWidth="1"/>
    <col min="5386" max="5386" width="24.33203125" style="7" customWidth="1"/>
    <col min="5387" max="5633" width="9.33203125" style="7"/>
    <col min="5634" max="5634" width="55.83203125" style="7" customWidth="1"/>
    <col min="5635" max="5638" width="24.33203125" style="7" customWidth="1"/>
    <col min="5639" max="5641" width="0" style="7" hidden="1" customWidth="1"/>
    <col min="5642" max="5642" width="24.33203125" style="7" customWidth="1"/>
    <col min="5643" max="5889" width="9.33203125" style="7"/>
    <col min="5890" max="5890" width="55.83203125" style="7" customWidth="1"/>
    <col min="5891" max="5894" width="24.33203125" style="7" customWidth="1"/>
    <col min="5895" max="5897" width="0" style="7" hidden="1" customWidth="1"/>
    <col min="5898" max="5898" width="24.33203125" style="7" customWidth="1"/>
    <col min="5899" max="6145" width="9.33203125" style="7"/>
    <col min="6146" max="6146" width="55.83203125" style="7" customWidth="1"/>
    <col min="6147" max="6150" width="24.33203125" style="7" customWidth="1"/>
    <col min="6151" max="6153" width="0" style="7" hidden="1" customWidth="1"/>
    <col min="6154" max="6154" width="24.33203125" style="7" customWidth="1"/>
    <col min="6155" max="6401" width="9.33203125" style="7"/>
    <col min="6402" max="6402" width="55.83203125" style="7" customWidth="1"/>
    <col min="6403" max="6406" width="24.33203125" style="7" customWidth="1"/>
    <col min="6407" max="6409" width="0" style="7" hidden="1" customWidth="1"/>
    <col min="6410" max="6410" width="24.33203125" style="7" customWidth="1"/>
    <col min="6411" max="6657" width="9.33203125" style="7"/>
    <col min="6658" max="6658" width="55.83203125" style="7" customWidth="1"/>
    <col min="6659" max="6662" width="24.33203125" style="7" customWidth="1"/>
    <col min="6663" max="6665" width="0" style="7" hidden="1" customWidth="1"/>
    <col min="6666" max="6666" width="24.33203125" style="7" customWidth="1"/>
    <col min="6667" max="6913" width="9.33203125" style="7"/>
    <col min="6914" max="6914" width="55.83203125" style="7" customWidth="1"/>
    <col min="6915" max="6918" width="24.33203125" style="7" customWidth="1"/>
    <col min="6919" max="6921" width="0" style="7" hidden="1" customWidth="1"/>
    <col min="6922" max="6922" width="24.33203125" style="7" customWidth="1"/>
    <col min="6923" max="7169" width="9.33203125" style="7"/>
    <col min="7170" max="7170" width="55.83203125" style="7" customWidth="1"/>
    <col min="7171" max="7174" width="24.33203125" style="7" customWidth="1"/>
    <col min="7175" max="7177" width="0" style="7" hidden="1" customWidth="1"/>
    <col min="7178" max="7178" width="24.33203125" style="7" customWidth="1"/>
    <col min="7179" max="7425" width="9.33203125" style="7"/>
    <col min="7426" max="7426" width="55.83203125" style="7" customWidth="1"/>
    <col min="7427" max="7430" width="24.33203125" style="7" customWidth="1"/>
    <col min="7431" max="7433" width="0" style="7" hidden="1" customWidth="1"/>
    <col min="7434" max="7434" width="24.33203125" style="7" customWidth="1"/>
    <col min="7435" max="7681" width="9.33203125" style="7"/>
    <col min="7682" max="7682" width="55.83203125" style="7" customWidth="1"/>
    <col min="7683" max="7686" width="24.33203125" style="7" customWidth="1"/>
    <col min="7687" max="7689" width="0" style="7" hidden="1" customWidth="1"/>
    <col min="7690" max="7690" width="24.33203125" style="7" customWidth="1"/>
    <col min="7691" max="7937" width="9.33203125" style="7"/>
    <col min="7938" max="7938" width="55.83203125" style="7" customWidth="1"/>
    <col min="7939" max="7942" width="24.33203125" style="7" customWidth="1"/>
    <col min="7943" max="7945" width="0" style="7" hidden="1" customWidth="1"/>
    <col min="7946" max="7946" width="24.33203125" style="7" customWidth="1"/>
    <col min="7947" max="8193" width="9.33203125" style="7"/>
    <col min="8194" max="8194" width="55.83203125" style="7" customWidth="1"/>
    <col min="8195" max="8198" width="24.33203125" style="7" customWidth="1"/>
    <col min="8199" max="8201" width="0" style="7" hidden="1" customWidth="1"/>
    <col min="8202" max="8202" width="24.33203125" style="7" customWidth="1"/>
    <col min="8203" max="8449" width="9.33203125" style="7"/>
    <col min="8450" max="8450" width="55.83203125" style="7" customWidth="1"/>
    <col min="8451" max="8454" width="24.33203125" style="7" customWidth="1"/>
    <col min="8455" max="8457" width="0" style="7" hidden="1" customWidth="1"/>
    <col min="8458" max="8458" width="24.33203125" style="7" customWidth="1"/>
    <col min="8459" max="8705" width="9.33203125" style="7"/>
    <col min="8706" max="8706" width="55.83203125" style="7" customWidth="1"/>
    <col min="8707" max="8710" width="24.33203125" style="7" customWidth="1"/>
    <col min="8711" max="8713" width="0" style="7" hidden="1" customWidth="1"/>
    <col min="8714" max="8714" width="24.33203125" style="7" customWidth="1"/>
    <col min="8715" max="8961" width="9.33203125" style="7"/>
    <col min="8962" max="8962" width="55.83203125" style="7" customWidth="1"/>
    <col min="8963" max="8966" width="24.33203125" style="7" customWidth="1"/>
    <col min="8967" max="8969" width="0" style="7" hidden="1" customWidth="1"/>
    <col min="8970" max="8970" width="24.33203125" style="7" customWidth="1"/>
    <col min="8971" max="9217" width="9.33203125" style="7"/>
    <col min="9218" max="9218" width="55.83203125" style="7" customWidth="1"/>
    <col min="9219" max="9222" width="24.33203125" style="7" customWidth="1"/>
    <col min="9223" max="9225" width="0" style="7" hidden="1" customWidth="1"/>
    <col min="9226" max="9226" width="24.33203125" style="7" customWidth="1"/>
    <col min="9227" max="9473" width="9.33203125" style="7"/>
    <col min="9474" max="9474" width="55.83203125" style="7" customWidth="1"/>
    <col min="9475" max="9478" width="24.33203125" style="7" customWidth="1"/>
    <col min="9479" max="9481" width="0" style="7" hidden="1" customWidth="1"/>
    <col min="9482" max="9482" width="24.33203125" style="7" customWidth="1"/>
    <col min="9483" max="9729" width="9.33203125" style="7"/>
    <col min="9730" max="9730" width="55.83203125" style="7" customWidth="1"/>
    <col min="9731" max="9734" width="24.33203125" style="7" customWidth="1"/>
    <col min="9735" max="9737" width="0" style="7" hidden="1" customWidth="1"/>
    <col min="9738" max="9738" width="24.33203125" style="7" customWidth="1"/>
    <col min="9739" max="9985" width="9.33203125" style="7"/>
    <col min="9986" max="9986" width="55.83203125" style="7" customWidth="1"/>
    <col min="9987" max="9990" width="24.33203125" style="7" customWidth="1"/>
    <col min="9991" max="9993" width="0" style="7" hidden="1" customWidth="1"/>
    <col min="9994" max="9994" width="24.33203125" style="7" customWidth="1"/>
    <col min="9995" max="10241" width="9.33203125" style="7"/>
    <col min="10242" max="10242" width="55.83203125" style="7" customWidth="1"/>
    <col min="10243" max="10246" width="24.33203125" style="7" customWidth="1"/>
    <col min="10247" max="10249" width="0" style="7" hidden="1" customWidth="1"/>
    <col min="10250" max="10250" width="24.33203125" style="7" customWidth="1"/>
    <col min="10251" max="10497" width="9.33203125" style="7"/>
    <col min="10498" max="10498" width="55.83203125" style="7" customWidth="1"/>
    <col min="10499" max="10502" width="24.33203125" style="7" customWidth="1"/>
    <col min="10503" max="10505" width="0" style="7" hidden="1" customWidth="1"/>
    <col min="10506" max="10506" width="24.33203125" style="7" customWidth="1"/>
    <col min="10507" max="10753" width="9.33203125" style="7"/>
    <col min="10754" max="10754" width="55.83203125" style="7" customWidth="1"/>
    <col min="10755" max="10758" width="24.33203125" style="7" customWidth="1"/>
    <col min="10759" max="10761" width="0" style="7" hidden="1" customWidth="1"/>
    <col min="10762" max="10762" width="24.33203125" style="7" customWidth="1"/>
    <col min="10763" max="11009" width="9.33203125" style="7"/>
    <col min="11010" max="11010" width="55.83203125" style="7" customWidth="1"/>
    <col min="11011" max="11014" width="24.33203125" style="7" customWidth="1"/>
    <col min="11015" max="11017" width="0" style="7" hidden="1" customWidth="1"/>
    <col min="11018" max="11018" width="24.33203125" style="7" customWidth="1"/>
    <col min="11019" max="11265" width="9.33203125" style="7"/>
    <col min="11266" max="11266" width="55.83203125" style="7" customWidth="1"/>
    <col min="11267" max="11270" width="24.33203125" style="7" customWidth="1"/>
    <col min="11271" max="11273" width="0" style="7" hidden="1" customWidth="1"/>
    <col min="11274" max="11274" width="24.33203125" style="7" customWidth="1"/>
    <col min="11275" max="11521" width="9.33203125" style="7"/>
    <col min="11522" max="11522" width="55.83203125" style="7" customWidth="1"/>
    <col min="11523" max="11526" width="24.33203125" style="7" customWidth="1"/>
    <col min="11527" max="11529" width="0" style="7" hidden="1" customWidth="1"/>
    <col min="11530" max="11530" width="24.33203125" style="7" customWidth="1"/>
    <col min="11531" max="11777" width="9.33203125" style="7"/>
    <col min="11778" max="11778" width="55.83203125" style="7" customWidth="1"/>
    <col min="11779" max="11782" width="24.33203125" style="7" customWidth="1"/>
    <col min="11783" max="11785" width="0" style="7" hidden="1" customWidth="1"/>
    <col min="11786" max="11786" width="24.33203125" style="7" customWidth="1"/>
    <col min="11787" max="12033" width="9.33203125" style="7"/>
    <col min="12034" max="12034" width="55.83203125" style="7" customWidth="1"/>
    <col min="12035" max="12038" width="24.33203125" style="7" customWidth="1"/>
    <col min="12039" max="12041" width="0" style="7" hidden="1" customWidth="1"/>
    <col min="12042" max="12042" width="24.33203125" style="7" customWidth="1"/>
    <col min="12043" max="12289" width="9.33203125" style="7"/>
    <col min="12290" max="12290" width="55.83203125" style="7" customWidth="1"/>
    <col min="12291" max="12294" width="24.33203125" style="7" customWidth="1"/>
    <col min="12295" max="12297" width="0" style="7" hidden="1" customWidth="1"/>
    <col min="12298" max="12298" width="24.33203125" style="7" customWidth="1"/>
    <col min="12299" max="12545" width="9.33203125" style="7"/>
    <col min="12546" max="12546" width="55.83203125" style="7" customWidth="1"/>
    <col min="12547" max="12550" width="24.33203125" style="7" customWidth="1"/>
    <col min="12551" max="12553" width="0" style="7" hidden="1" customWidth="1"/>
    <col min="12554" max="12554" width="24.33203125" style="7" customWidth="1"/>
    <col min="12555" max="12801" width="9.33203125" style="7"/>
    <col min="12802" max="12802" width="55.83203125" style="7" customWidth="1"/>
    <col min="12803" max="12806" width="24.33203125" style="7" customWidth="1"/>
    <col min="12807" max="12809" width="0" style="7" hidden="1" customWidth="1"/>
    <col min="12810" max="12810" width="24.33203125" style="7" customWidth="1"/>
    <col min="12811" max="13057" width="9.33203125" style="7"/>
    <col min="13058" max="13058" width="55.83203125" style="7" customWidth="1"/>
    <col min="13059" max="13062" width="24.33203125" style="7" customWidth="1"/>
    <col min="13063" max="13065" width="0" style="7" hidden="1" customWidth="1"/>
    <col min="13066" max="13066" width="24.33203125" style="7" customWidth="1"/>
    <col min="13067" max="13313" width="9.33203125" style="7"/>
    <col min="13314" max="13314" width="55.83203125" style="7" customWidth="1"/>
    <col min="13315" max="13318" width="24.33203125" style="7" customWidth="1"/>
    <col min="13319" max="13321" width="0" style="7" hidden="1" customWidth="1"/>
    <col min="13322" max="13322" width="24.33203125" style="7" customWidth="1"/>
    <col min="13323" max="13569" width="9.33203125" style="7"/>
    <col min="13570" max="13570" width="55.83203125" style="7" customWidth="1"/>
    <col min="13571" max="13574" width="24.33203125" style="7" customWidth="1"/>
    <col min="13575" max="13577" width="0" style="7" hidden="1" customWidth="1"/>
    <col min="13578" max="13578" width="24.33203125" style="7" customWidth="1"/>
    <col min="13579" max="13825" width="9.33203125" style="7"/>
    <col min="13826" max="13826" width="55.83203125" style="7" customWidth="1"/>
    <col min="13827" max="13830" width="24.33203125" style="7" customWidth="1"/>
    <col min="13831" max="13833" width="0" style="7" hidden="1" customWidth="1"/>
    <col min="13834" max="13834" width="24.33203125" style="7" customWidth="1"/>
    <col min="13835" max="14081" width="9.33203125" style="7"/>
    <col min="14082" max="14082" width="55.83203125" style="7" customWidth="1"/>
    <col min="14083" max="14086" width="24.33203125" style="7" customWidth="1"/>
    <col min="14087" max="14089" width="0" style="7" hidden="1" customWidth="1"/>
    <col min="14090" max="14090" width="24.33203125" style="7" customWidth="1"/>
    <col min="14091" max="14337" width="9.33203125" style="7"/>
    <col min="14338" max="14338" width="55.83203125" style="7" customWidth="1"/>
    <col min="14339" max="14342" width="24.33203125" style="7" customWidth="1"/>
    <col min="14343" max="14345" width="0" style="7" hidden="1" customWidth="1"/>
    <col min="14346" max="14346" width="24.33203125" style="7" customWidth="1"/>
    <col min="14347" max="14593" width="9.33203125" style="7"/>
    <col min="14594" max="14594" width="55.83203125" style="7" customWidth="1"/>
    <col min="14595" max="14598" width="24.33203125" style="7" customWidth="1"/>
    <col min="14599" max="14601" width="0" style="7" hidden="1" customWidth="1"/>
    <col min="14602" max="14602" width="24.33203125" style="7" customWidth="1"/>
    <col min="14603" max="14849" width="9.33203125" style="7"/>
    <col min="14850" max="14850" width="55.83203125" style="7" customWidth="1"/>
    <col min="14851" max="14854" width="24.33203125" style="7" customWidth="1"/>
    <col min="14855" max="14857" width="0" style="7" hidden="1" customWidth="1"/>
    <col min="14858" max="14858" width="24.33203125" style="7" customWidth="1"/>
    <col min="14859" max="15105" width="9.33203125" style="7"/>
    <col min="15106" max="15106" width="55.83203125" style="7" customWidth="1"/>
    <col min="15107" max="15110" width="24.33203125" style="7" customWidth="1"/>
    <col min="15111" max="15113" width="0" style="7" hidden="1" customWidth="1"/>
    <col min="15114" max="15114" width="24.33203125" style="7" customWidth="1"/>
    <col min="15115" max="15361" width="9.33203125" style="7"/>
    <col min="15362" max="15362" width="55.83203125" style="7" customWidth="1"/>
    <col min="15363" max="15366" width="24.33203125" style="7" customWidth="1"/>
    <col min="15367" max="15369" width="0" style="7" hidden="1" customWidth="1"/>
    <col min="15370" max="15370" width="24.33203125" style="7" customWidth="1"/>
    <col min="15371" max="15617" width="9.33203125" style="7"/>
    <col min="15618" max="15618" width="55.83203125" style="7" customWidth="1"/>
    <col min="15619" max="15622" width="24.33203125" style="7" customWidth="1"/>
    <col min="15623" max="15625" width="0" style="7" hidden="1" customWidth="1"/>
    <col min="15626" max="15626" width="24.33203125" style="7" customWidth="1"/>
    <col min="15627" max="15873" width="9.33203125" style="7"/>
    <col min="15874" max="15874" width="55.83203125" style="7" customWidth="1"/>
    <col min="15875" max="15878" width="24.33203125" style="7" customWidth="1"/>
    <col min="15879" max="15881" width="0" style="7" hidden="1" customWidth="1"/>
    <col min="15882" max="15882" width="24.33203125" style="7" customWidth="1"/>
    <col min="15883" max="16129" width="9.33203125" style="7"/>
    <col min="16130" max="16130" width="55.83203125" style="7" customWidth="1"/>
    <col min="16131" max="16134" width="24.33203125" style="7" customWidth="1"/>
    <col min="16135" max="16137" width="0" style="7" hidden="1" customWidth="1"/>
    <col min="16138" max="16138" width="24.33203125" style="7" customWidth="1"/>
    <col min="16139" max="16384" width="9.33203125" style="7"/>
  </cols>
  <sheetData>
    <row r="1" spans="1:248" ht="12" thickBot="1" x14ac:dyDescent="0.25"/>
    <row r="2" spans="1:248" ht="16.5" customHeight="1" x14ac:dyDescent="0.2">
      <c r="B2" s="27" t="s">
        <v>67</v>
      </c>
      <c r="C2" s="504" t="s">
        <v>140</v>
      </c>
      <c r="D2" s="505"/>
      <c r="E2" s="505"/>
      <c r="F2" s="505"/>
      <c r="G2" s="505"/>
      <c r="H2" s="505"/>
      <c r="I2" s="505"/>
      <c r="J2" s="505"/>
      <c r="K2" s="505"/>
      <c r="L2" s="505"/>
      <c r="M2" s="506"/>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row>
    <row r="3" spans="1:248" ht="23.25" customHeight="1" x14ac:dyDescent="0.2">
      <c r="B3" s="36" t="s">
        <v>103</v>
      </c>
      <c r="C3" s="214" t="s">
        <v>10</v>
      </c>
      <c r="D3" s="214" t="s">
        <v>104</v>
      </c>
      <c r="E3" s="214" t="s">
        <v>105</v>
      </c>
      <c r="F3" s="214" t="s">
        <v>106</v>
      </c>
      <c r="G3" s="214" t="s">
        <v>115</v>
      </c>
      <c r="H3" s="214" t="s">
        <v>116</v>
      </c>
      <c r="I3" s="214" t="s">
        <v>107</v>
      </c>
      <c r="J3" s="214" t="s">
        <v>136</v>
      </c>
      <c r="K3" s="214" t="s">
        <v>108</v>
      </c>
      <c r="L3" s="214" t="s">
        <v>109</v>
      </c>
      <c r="M3" s="215" t="s">
        <v>110</v>
      </c>
    </row>
    <row r="4" spans="1:248" ht="18.75" customHeight="1" x14ac:dyDescent="0.2">
      <c r="B4" s="30" t="s">
        <v>257</v>
      </c>
      <c r="C4" s="32">
        <v>323.89999999999998</v>
      </c>
      <c r="D4" s="32">
        <v>-83.9</v>
      </c>
      <c r="E4" s="32">
        <v>240.1</v>
      </c>
      <c r="F4" s="32">
        <v>476.9</v>
      </c>
      <c r="G4" s="32">
        <v>53.3</v>
      </c>
      <c r="H4" s="33">
        <f>E4/G4</f>
        <v>4.5046904315197001</v>
      </c>
      <c r="I4" s="34">
        <f>G4/F4</f>
        <v>0.11176347242608513</v>
      </c>
      <c r="J4" s="31">
        <v>462.28</v>
      </c>
      <c r="K4" s="31">
        <v>45.4</v>
      </c>
      <c r="L4" s="33">
        <f t="shared" ref="L4:L5" si="0">E4/J4</f>
        <v>0.51938219261053908</v>
      </c>
      <c r="M4" s="35">
        <f>E4/K4</f>
        <v>5.2885462555066081</v>
      </c>
    </row>
    <row r="5" spans="1:248" ht="18.75" customHeight="1" x14ac:dyDescent="0.2">
      <c r="B5" s="30" t="s">
        <v>306</v>
      </c>
      <c r="C5" s="32">
        <v>1043.0999999999999</v>
      </c>
      <c r="D5" s="32">
        <v>86.7</v>
      </c>
      <c r="E5" s="32">
        <v>1129.8</v>
      </c>
      <c r="F5" s="32">
        <v>1038.7</v>
      </c>
      <c r="G5" s="32">
        <v>135.19999999999999</v>
      </c>
      <c r="H5" s="33">
        <f t="shared" ref="H5:H6" si="1">E5/G5</f>
        <v>8.356508875739646</v>
      </c>
      <c r="I5" s="34">
        <f t="shared" ref="I5:I6" si="2">G5/F5</f>
        <v>0.130162703379224</v>
      </c>
      <c r="J5" s="31">
        <v>1102.17</v>
      </c>
      <c r="K5" s="31">
        <v>142.71</v>
      </c>
      <c r="L5" s="33">
        <f t="shared" si="0"/>
        <v>1.0250687280546558</v>
      </c>
      <c r="M5" s="35">
        <f t="shared" ref="M5" si="3">E5/K5</f>
        <v>7.9167542568845901</v>
      </c>
    </row>
    <row r="6" spans="1:248" ht="18.75" customHeight="1" x14ac:dyDescent="0.2">
      <c r="B6" s="30" t="s">
        <v>307</v>
      </c>
      <c r="C6" s="32">
        <v>91.8</v>
      </c>
      <c r="D6" s="32">
        <v>-63.2</v>
      </c>
      <c r="E6" s="32">
        <v>28.6</v>
      </c>
      <c r="F6" s="32">
        <v>922.9</v>
      </c>
      <c r="G6" s="32">
        <v>23.2</v>
      </c>
      <c r="H6" s="33">
        <f t="shared" si="1"/>
        <v>1.2327586206896552</v>
      </c>
      <c r="I6" s="34">
        <f t="shared" si="2"/>
        <v>2.513815147903348E-2</v>
      </c>
      <c r="J6" s="31" t="s">
        <v>7</v>
      </c>
      <c r="K6" s="31" t="s">
        <v>7</v>
      </c>
      <c r="L6" s="33" t="s">
        <v>7</v>
      </c>
      <c r="M6" s="35" t="s">
        <v>7</v>
      </c>
    </row>
    <row r="7" spans="1:248" ht="18.75" customHeight="1" x14ac:dyDescent="0.2">
      <c r="B7" s="30" t="s">
        <v>259</v>
      </c>
      <c r="C7" s="32">
        <v>50.4</v>
      </c>
      <c r="D7" s="32">
        <v>-26.8</v>
      </c>
      <c r="E7" s="32">
        <v>23.7</v>
      </c>
      <c r="F7" s="32">
        <v>349.8</v>
      </c>
      <c r="G7" s="32">
        <v>-29.6</v>
      </c>
      <c r="H7" s="33" t="s">
        <v>161</v>
      </c>
      <c r="I7" s="34" t="s">
        <v>161</v>
      </c>
      <c r="J7" s="31" t="s">
        <v>7</v>
      </c>
      <c r="K7" s="31" t="s">
        <v>7</v>
      </c>
      <c r="L7" s="33" t="s">
        <v>7</v>
      </c>
      <c r="M7" s="35" t="s">
        <v>7</v>
      </c>
    </row>
    <row r="8" spans="1:248" ht="18.75" customHeight="1" thickBot="1" x14ac:dyDescent="0.25">
      <c r="B8" s="37" t="s">
        <v>258</v>
      </c>
      <c r="C8" s="38">
        <f>'Cap Structure'!E10</f>
        <v>22.739280280000003</v>
      </c>
      <c r="D8" s="38">
        <f>'Cap Structure'!E9</f>
        <v>50.744999999999997</v>
      </c>
      <c r="E8" s="38">
        <f>'Cap Structure'!E11</f>
        <v>73.484280280000007</v>
      </c>
      <c r="F8" s="447">
        <f>SUM('Cash Flow (Burn) Model'!J6,'Cash Flow (Burn) Model'!H6,'Cash Flow (Burn) Model'!G6,'Cash Flow (Burn) Model'!F6)</f>
        <v>258599</v>
      </c>
      <c r="G8" s="38">
        <f>'Cap Structure'!E12</f>
        <v>-3.9E-2</v>
      </c>
      <c r="H8" s="39" t="s">
        <v>161</v>
      </c>
      <c r="I8" s="40" t="s">
        <v>161</v>
      </c>
      <c r="J8" s="38">
        <f>(SUM('Cash Flow (Burn) Model'!H6,'Cash Flow (Burn) Model'!K6,'Cash Flow (Burn) Model'!J6,'Cash Flow (Burn) Model'!L6))/1000</f>
        <v>244.9315</v>
      </c>
      <c r="K8" s="38">
        <f>'Cap Structure'!E13</f>
        <v>-13.514104000000021</v>
      </c>
      <c r="L8" s="41">
        <f>E8/J8</f>
        <v>0.30001972094238594</v>
      </c>
      <c r="M8" s="42" t="s">
        <v>161</v>
      </c>
    </row>
    <row r="9" spans="1:248" ht="9" customHeight="1" thickBot="1" x14ac:dyDescent="0.25">
      <c r="B9" s="211"/>
      <c r="C9" s="153"/>
      <c r="D9" s="153"/>
      <c r="E9" s="153"/>
      <c r="F9" s="154"/>
      <c r="G9" s="154"/>
      <c r="H9" s="154"/>
      <c r="I9" s="155"/>
      <c r="J9" s="155"/>
      <c r="K9" s="156"/>
      <c r="L9" s="157"/>
      <c r="M9" s="210"/>
    </row>
    <row r="10" spans="1:248" s="29" customFormat="1" ht="28.5" customHeight="1" x14ac:dyDescent="0.2">
      <c r="A10" s="28"/>
      <c r="B10" s="43" t="s">
        <v>111</v>
      </c>
      <c r="C10" s="44" t="s">
        <v>10</v>
      </c>
      <c r="D10" s="44" t="s">
        <v>104</v>
      </c>
      <c r="E10" s="44" t="s">
        <v>105</v>
      </c>
      <c r="F10" s="45" t="s">
        <v>106</v>
      </c>
      <c r="G10" s="44" t="s">
        <v>115</v>
      </c>
      <c r="H10" s="44" t="s">
        <v>116</v>
      </c>
      <c r="I10" s="46" t="s">
        <v>107</v>
      </c>
      <c r="J10" s="44" t="s">
        <v>134</v>
      </c>
      <c r="K10" s="44" t="s">
        <v>108</v>
      </c>
      <c r="L10" s="44" t="s">
        <v>109</v>
      </c>
      <c r="M10" s="47" t="s">
        <v>110</v>
      </c>
    </row>
    <row r="11" spans="1:248" ht="13.5" customHeight="1" thickBot="1" x14ac:dyDescent="0.25">
      <c r="A11" s="28"/>
      <c r="B11" s="48" t="s">
        <v>112</v>
      </c>
      <c r="C11" s="50">
        <f t="shared" ref="C11:J11" si="4">AVERAGE(C4:C7)</f>
        <v>377.3</v>
      </c>
      <c r="D11" s="50">
        <f t="shared" si="4"/>
        <v>-21.8</v>
      </c>
      <c r="E11" s="50">
        <f t="shared" si="4"/>
        <v>355.54999999999995</v>
      </c>
      <c r="F11" s="50">
        <f t="shared" si="4"/>
        <v>697.07500000000005</v>
      </c>
      <c r="G11" s="50">
        <f t="shared" si="4"/>
        <v>45.524999999999999</v>
      </c>
      <c r="H11" s="51">
        <f>AVERAGE(H4:H7)</f>
        <v>4.6979859759830003</v>
      </c>
      <c r="I11" s="52">
        <f>AVERAGE(I4:I7)</f>
        <v>8.9021442428114203E-2</v>
      </c>
      <c r="J11" s="49">
        <f t="shared" si="4"/>
        <v>782.22500000000002</v>
      </c>
      <c r="K11" s="49">
        <f>AVERAGE(K4:K7)</f>
        <v>94.055000000000007</v>
      </c>
      <c r="L11" s="51">
        <f>AVERAGE(L4:L7)</f>
        <v>0.77222546033259742</v>
      </c>
      <c r="M11" s="53">
        <f>AVERAGE(M4:M7)</f>
        <v>6.6026502561955986</v>
      </c>
    </row>
    <row r="12" spans="1:248" ht="21" customHeight="1" thickBot="1" x14ac:dyDescent="0.25">
      <c r="B12" s="207"/>
      <c r="C12" s="208"/>
      <c r="D12" s="208"/>
      <c r="E12" s="208"/>
      <c r="F12" s="208"/>
      <c r="G12" s="208"/>
      <c r="H12" s="208"/>
      <c r="I12" s="208"/>
      <c r="J12" s="208"/>
      <c r="K12" s="208"/>
      <c r="L12" s="208"/>
      <c r="M12" s="208"/>
      <c r="N12" s="209"/>
    </row>
    <row r="15" spans="1:248" ht="12" thickBot="1" x14ac:dyDescent="0.25">
      <c r="B15" s="158" t="s">
        <v>117</v>
      </c>
    </row>
    <row r="16" spans="1:248" x14ac:dyDescent="0.2">
      <c r="B16" s="8"/>
    </row>
    <row r="17" ht="12" customHeight="1" x14ac:dyDescent="0.2"/>
  </sheetData>
  <mergeCells count="1">
    <mergeCell ref="C2:M2"/>
  </mergeCells>
  <pageMargins left="0.2" right="0.2" top="0.5" bottom="0.5" header="0.5" footer="0.5"/>
  <pageSetup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29"/>
  <sheetViews>
    <sheetView showGridLines="0" zoomScale="120" zoomScaleNormal="120" workbookViewId="0">
      <selection activeCell="I24" sqref="I24"/>
    </sheetView>
  </sheetViews>
  <sheetFormatPr defaultRowHeight="11.25" x14ac:dyDescent="0.2"/>
  <cols>
    <col min="1" max="1" width="2.83203125" customWidth="1"/>
    <col min="2" max="2" width="17.5" customWidth="1"/>
    <col min="3" max="3" width="15.33203125" customWidth="1"/>
    <col min="4" max="4" width="6" customWidth="1"/>
    <col min="5" max="5" width="6.33203125" customWidth="1"/>
    <col min="6" max="6" width="12.6640625" customWidth="1"/>
    <col min="7" max="7" width="7.33203125" customWidth="1"/>
    <col min="8" max="8" width="7.1640625" customWidth="1"/>
    <col min="9" max="9" width="9.5" customWidth="1"/>
  </cols>
  <sheetData>
    <row r="1" spans="2:9" ht="9.75" customHeight="1" thickBot="1" x14ac:dyDescent="0.25"/>
    <row r="2" spans="2:9" ht="11.25" customHeight="1" x14ac:dyDescent="0.2">
      <c r="B2" s="507" t="s">
        <v>58</v>
      </c>
      <c r="C2" s="508"/>
    </row>
    <row r="3" spans="2:9" ht="12" customHeight="1" x14ac:dyDescent="0.2">
      <c r="B3" s="22" t="s">
        <v>59</v>
      </c>
      <c r="C3" s="23" t="s">
        <v>71</v>
      </c>
    </row>
    <row r="4" spans="2:9" ht="12" customHeight="1" x14ac:dyDescent="0.2">
      <c r="B4" s="22" t="s">
        <v>60</v>
      </c>
      <c r="C4" s="23" t="s">
        <v>252</v>
      </c>
    </row>
    <row r="5" spans="2:9" x14ac:dyDescent="0.2">
      <c r="B5" s="22" t="s">
        <v>61</v>
      </c>
      <c r="C5" s="23" t="s">
        <v>251</v>
      </c>
    </row>
    <row r="6" spans="2:9" ht="17.25" customHeight="1" x14ac:dyDescent="0.2">
      <c r="B6" s="22" t="s">
        <v>162</v>
      </c>
      <c r="C6" s="228" t="s">
        <v>304</v>
      </c>
    </row>
    <row r="7" spans="2:9" ht="12" customHeight="1" x14ac:dyDescent="0.2">
      <c r="B7" s="22" t="s">
        <v>163</v>
      </c>
      <c r="C7" s="242">
        <f>'Cap Structure'!E7</f>
        <v>66.135999999999996</v>
      </c>
    </row>
    <row r="8" spans="2:9" ht="12" customHeight="1" x14ac:dyDescent="0.2">
      <c r="B8" s="22" t="s">
        <v>63</v>
      </c>
      <c r="C8" s="24" t="s">
        <v>281</v>
      </c>
    </row>
    <row r="9" spans="2:9" ht="12" customHeight="1" x14ac:dyDescent="0.2">
      <c r="B9" s="22" t="s">
        <v>64</v>
      </c>
      <c r="C9" s="23" t="s">
        <v>253</v>
      </c>
    </row>
    <row r="10" spans="2:9" ht="12" customHeight="1" x14ac:dyDescent="0.2">
      <c r="B10" s="22" t="s">
        <v>65</v>
      </c>
      <c r="C10" s="241">
        <f>'Cap Structure'!C1</f>
        <v>0.46</v>
      </c>
    </row>
    <row r="11" spans="2:9" ht="12" customHeight="1" x14ac:dyDescent="0.2">
      <c r="B11" s="22" t="s">
        <v>141</v>
      </c>
      <c r="C11" s="242">
        <f>'Cap Structure'!E10</f>
        <v>22.739280280000003</v>
      </c>
    </row>
    <row r="12" spans="2:9" ht="11.25" customHeight="1" thickBot="1" x14ac:dyDescent="0.25">
      <c r="B12" s="509"/>
      <c r="C12" s="510"/>
    </row>
    <row r="13" spans="2:9" ht="9.75" customHeight="1" x14ac:dyDescent="0.2"/>
    <row r="14" spans="2:9" ht="12" thickBot="1" x14ac:dyDescent="0.25"/>
    <row r="15" spans="2:9" ht="12" customHeight="1" x14ac:dyDescent="0.2">
      <c r="F15" s="511" t="s">
        <v>54</v>
      </c>
      <c r="G15" s="512"/>
      <c r="H15" s="512"/>
      <c r="I15" s="512"/>
    </row>
    <row r="16" spans="2:9" ht="11.25" customHeight="1" x14ac:dyDescent="0.2">
      <c r="F16" s="70" t="s">
        <v>67</v>
      </c>
      <c r="G16" s="71" t="s">
        <v>15</v>
      </c>
      <c r="H16" s="71" t="s">
        <v>16</v>
      </c>
      <c r="I16" s="72" t="s">
        <v>303</v>
      </c>
    </row>
    <row r="17" spans="2:9" x14ac:dyDescent="0.2">
      <c r="F17" s="73" t="s">
        <v>55</v>
      </c>
      <c r="G17" s="74">
        <f>'Cash Flow (Burn) Model'!D6/1000</f>
        <v>302.45699999999999</v>
      </c>
      <c r="H17" s="74">
        <f>'Cash Flow (Burn) Model'!I6/1000</f>
        <v>268.19900000000001</v>
      </c>
      <c r="I17" s="75">
        <f>Comps!F8/1000</f>
        <v>258.59899999999999</v>
      </c>
    </row>
    <row r="18" spans="2:9" x14ac:dyDescent="0.2">
      <c r="F18" s="73" t="s">
        <v>72</v>
      </c>
      <c r="G18" s="74">
        <f>'Cash Flow (Burn) Model'!D30/1000</f>
        <v>38.337000000000003</v>
      </c>
      <c r="H18" s="74">
        <f>'Cash Flow (Burn) Model'!I30/1000</f>
        <v>5.367</v>
      </c>
      <c r="I18" s="75">
        <f>'Cap Structure'!E12</f>
        <v>-3.9E-2</v>
      </c>
    </row>
    <row r="19" spans="2:9" ht="23.25" customHeight="1" x14ac:dyDescent="0.2">
      <c r="F19" s="73" t="s">
        <v>114</v>
      </c>
      <c r="G19" s="76">
        <f>G18/G17</f>
        <v>0.12675190192324862</v>
      </c>
      <c r="H19" s="76">
        <f t="shared" ref="H19" si="0">H18/H17</f>
        <v>2.0011260295526828E-2</v>
      </c>
      <c r="I19" s="77" t="s">
        <v>7</v>
      </c>
    </row>
    <row r="20" spans="2:9" ht="21.75" customHeight="1" x14ac:dyDescent="0.2">
      <c r="F20" s="73" t="s">
        <v>123</v>
      </c>
      <c r="G20" s="264">
        <f>'Annual Financials'!D103/1000</f>
        <v>51.628</v>
      </c>
      <c r="H20" s="264">
        <f>'Annual Financials'!E103/1000</f>
        <v>-29.66</v>
      </c>
      <c r="I20" s="265">
        <f>'Qrtly Fin'!H85/1000</f>
        <v>-17.414999999999999</v>
      </c>
    </row>
    <row r="21" spans="2:9" x14ac:dyDescent="0.2">
      <c r="F21" s="73" t="s">
        <v>56</v>
      </c>
      <c r="G21" s="74">
        <f>-'Annual Financials'!D106/1000</f>
        <v>17.591000000000001</v>
      </c>
      <c r="H21" s="74">
        <f>-'Annual Financials'!E106/1000</f>
        <v>14.287000000000001</v>
      </c>
      <c r="I21" s="75">
        <f>-'Qrtly Fin'!H88/1000</f>
        <v>12.363</v>
      </c>
    </row>
    <row r="22" spans="2:9" ht="22.5" x14ac:dyDescent="0.2">
      <c r="F22" s="73" t="s">
        <v>57</v>
      </c>
      <c r="G22" s="74">
        <f>G20-G21</f>
        <v>34.036999999999999</v>
      </c>
      <c r="H22" s="74">
        <f t="shared" ref="H22:I22" si="1">H20-H21</f>
        <v>-43.947000000000003</v>
      </c>
      <c r="I22" s="75">
        <f t="shared" si="1"/>
        <v>-29.777999999999999</v>
      </c>
    </row>
    <row r="23" spans="2:9" ht="24.75" customHeight="1" x14ac:dyDescent="0.2">
      <c r="F23" s="73" t="s">
        <v>122</v>
      </c>
      <c r="G23" s="78">
        <v>1.6</v>
      </c>
      <c r="H23" s="78">
        <v>9.4</v>
      </c>
      <c r="I23" s="79" t="s">
        <v>7</v>
      </c>
    </row>
    <row r="24" spans="2:9" ht="22.5" customHeight="1" x14ac:dyDescent="0.2">
      <c r="F24" s="80" t="s">
        <v>121</v>
      </c>
      <c r="G24" s="78">
        <v>10</v>
      </c>
      <c r="H24" s="78">
        <v>1.8</v>
      </c>
      <c r="I24" s="79" t="s">
        <v>7</v>
      </c>
    </row>
    <row r="25" spans="2:9" ht="12.75" customHeight="1" thickBot="1" x14ac:dyDescent="0.25">
      <c r="F25" s="513" t="s">
        <v>124</v>
      </c>
      <c r="G25" s="514"/>
      <c r="H25" s="514"/>
      <c r="I25" s="515"/>
    </row>
    <row r="28" spans="2:9" x14ac:dyDescent="0.2">
      <c r="B28" s="14" t="s">
        <v>66</v>
      </c>
    </row>
    <row r="29" spans="2:9" x14ac:dyDescent="0.2">
      <c r="B29" s="15">
        <v>1000</v>
      </c>
    </row>
  </sheetData>
  <mergeCells count="4">
    <mergeCell ref="B2:C2"/>
    <mergeCell ref="B12:C12"/>
    <mergeCell ref="F15:I15"/>
    <mergeCell ref="F25:I2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E134"/>
  <sheetViews>
    <sheetView showGridLines="0" zoomScale="110" zoomScaleNormal="110" workbookViewId="0">
      <selection activeCell="I40" sqref="I40"/>
    </sheetView>
  </sheetViews>
  <sheetFormatPr defaultRowHeight="12" x14ac:dyDescent="0.2"/>
  <cols>
    <col min="1" max="1" width="6.83203125" style="181" customWidth="1"/>
    <col min="2" max="2" width="40.5" style="181" customWidth="1"/>
    <col min="3" max="4" width="11.33203125" style="181" bestFit="1" customWidth="1"/>
    <col min="5" max="5" width="11.1640625" style="181" bestFit="1" customWidth="1"/>
    <col min="6" max="16384" width="9.33203125" style="181"/>
  </cols>
  <sheetData>
    <row r="2" spans="2:5" x14ac:dyDescent="0.2">
      <c r="B2" s="259" t="s">
        <v>126</v>
      </c>
      <c r="C2" s="260"/>
      <c r="D2" s="260"/>
      <c r="E2" s="260"/>
    </row>
    <row r="3" spans="2:5" ht="24" x14ac:dyDescent="0.2">
      <c r="B3" s="159" t="s">
        <v>43</v>
      </c>
      <c r="C3" s="174" t="s">
        <v>193</v>
      </c>
      <c r="D3" s="174" t="s">
        <v>194</v>
      </c>
      <c r="E3" s="216" t="s">
        <v>195</v>
      </c>
    </row>
    <row r="4" spans="2:5" x14ac:dyDescent="0.2">
      <c r="B4" s="175" t="s">
        <v>74</v>
      </c>
      <c r="C4" s="163" t="s">
        <v>142</v>
      </c>
      <c r="D4" s="163" t="s">
        <v>142</v>
      </c>
      <c r="E4" s="164" t="s">
        <v>142</v>
      </c>
    </row>
    <row r="5" spans="2:5" x14ac:dyDescent="0.2">
      <c r="B5" s="225" t="s">
        <v>75</v>
      </c>
      <c r="C5" s="226" t="s">
        <v>76</v>
      </c>
      <c r="D5" s="226" t="s">
        <v>76</v>
      </c>
      <c r="E5" s="227" t="s">
        <v>76</v>
      </c>
    </row>
    <row r="6" spans="2:5" x14ac:dyDescent="0.2">
      <c r="B6" s="165" t="s">
        <v>77</v>
      </c>
      <c r="C6" s="166"/>
      <c r="D6" s="166"/>
      <c r="E6" s="167"/>
    </row>
    <row r="7" spans="2:5" x14ac:dyDescent="0.2">
      <c r="B7" s="199" t="s">
        <v>196</v>
      </c>
      <c r="C7" s="172">
        <v>340396</v>
      </c>
      <c r="D7" s="172">
        <v>302457</v>
      </c>
      <c r="E7" s="173">
        <v>268199</v>
      </c>
    </row>
    <row r="8" spans="2:5" x14ac:dyDescent="0.2">
      <c r="B8" s="184"/>
      <c r="C8" s="185"/>
      <c r="D8" s="185"/>
      <c r="E8" s="186"/>
    </row>
    <row r="9" spans="2:5" x14ac:dyDescent="0.2">
      <c r="B9" s="165" t="s">
        <v>78</v>
      </c>
      <c r="C9" s="166"/>
      <c r="D9" s="166"/>
      <c r="E9" s="167"/>
    </row>
    <row r="10" spans="2:5" x14ac:dyDescent="0.2">
      <c r="B10" s="168" t="s">
        <v>197</v>
      </c>
      <c r="C10" s="169">
        <v>-173567</v>
      </c>
      <c r="D10" s="169">
        <v>-169941</v>
      </c>
      <c r="E10" s="170">
        <v>-145380</v>
      </c>
    </row>
    <row r="11" spans="2:5" ht="24" x14ac:dyDescent="0.2">
      <c r="B11" s="168" t="s">
        <v>198</v>
      </c>
      <c r="C11" s="169">
        <v>-96579</v>
      </c>
      <c r="D11" s="169">
        <v>-116790</v>
      </c>
      <c r="E11" s="170">
        <v>-134430</v>
      </c>
    </row>
    <row r="12" spans="2:5" ht="24" x14ac:dyDescent="0.2">
      <c r="B12" s="168" t="s">
        <v>199</v>
      </c>
      <c r="C12" s="169" t="s">
        <v>7</v>
      </c>
      <c r="D12" s="169" t="s">
        <v>7</v>
      </c>
      <c r="E12" s="170">
        <v>-53061</v>
      </c>
    </row>
    <row r="13" spans="2:5" x14ac:dyDescent="0.2">
      <c r="B13" s="168" t="s">
        <v>200</v>
      </c>
      <c r="C13" s="169">
        <v>-9698</v>
      </c>
      <c r="D13" s="169">
        <v>-5680</v>
      </c>
      <c r="E13" s="170">
        <v>-3932</v>
      </c>
    </row>
    <row r="14" spans="2:5" x14ac:dyDescent="0.2">
      <c r="B14" s="168" t="s">
        <v>201</v>
      </c>
      <c r="C14" s="169">
        <v>-835</v>
      </c>
      <c r="D14" s="169">
        <v>-1733</v>
      </c>
      <c r="E14" s="170">
        <v>-329</v>
      </c>
    </row>
    <row r="15" spans="2:5" x14ac:dyDescent="0.2">
      <c r="B15" s="171" t="s">
        <v>79</v>
      </c>
      <c r="C15" s="172">
        <v>59717</v>
      </c>
      <c r="D15" s="172">
        <v>8313</v>
      </c>
      <c r="E15" s="173">
        <v>-68933</v>
      </c>
    </row>
    <row r="16" spans="2:5" x14ac:dyDescent="0.2">
      <c r="B16" s="195"/>
      <c r="C16" s="196"/>
      <c r="D16" s="196"/>
      <c r="E16" s="197"/>
    </row>
    <row r="17" spans="2:5" x14ac:dyDescent="0.2">
      <c r="B17" s="165" t="s">
        <v>80</v>
      </c>
      <c r="C17" s="166"/>
      <c r="D17" s="166"/>
      <c r="E17" s="167"/>
    </row>
    <row r="18" spans="2:5" x14ac:dyDescent="0.2">
      <c r="B18" s="176" t="s">
        <v>81</v>
      </c>
      <c r="C18" s="169">
        <v>-23994</v>
      </c>
      <c r="D18" s="169">
        <v>-3214</v>
      </c>
      <c r="E18" s="170">
        <v>-93726</v>
      </c>
    </row>
    <row r="19" spans="2:5" s="198" customFormat="1" x14ac:dyDescent="0.2">
      <c r="B19" s="176" t="s">
        <v>153</v>
      </c>
      <c r="C19" s="169" t="s">
        <v>7</v>
      </c>
      <c r="D19" s="169" t="s">
        <v>7</v>
      </c>
      <c r="E19" s="170" t="s">
        <v>7</v>
      </c>
    </row>
    <row r="20" spans="2:5" x14ac:dyDescent="0.2">
      <c r="B20" s="171" t="s">
        <v>82</v>
      </c>
      <c r="C20" s="172">
        <v>35723</v>
      </c>
      <c r="D20" s="172">
        <v>5099</v>
      </c>
      <c r="E20" s="173">
        <v>-162659</v>
      </c>
    </row>
    <row r="21" spans="2:5" x14ac:dyDescent="0.2">
      <c r="B21" s="176"/>
      <c r="C21" s="169"/>
      <c r="D21" s="169"/>
      <c r="E21" s="170"/>
    </row>
    <row r="22" spans="2:5" x14ac:dyDescent="0.2">
      <c r="B22" s="165" t="s">
        <v>83</v>
      </c>
      <c r="C22" s="166"/>
      <c r="D22" s="166"/>
      <c r="E22" s="167"/>
    </row>
    <row r="23" spans="2:5" s="198" customFormat="1" x14ac:dyDescent="0.2">
      <c r="B23" s="168" t="s">
        <v>202</v>
      </c>
      <c r="C23" s="169">
        <v>166829</v>
      </c>
      <c r="D23" s="169">
        <v>132516</v>
      </c>
      <c r="E23" s="170">
        <v>122819</v>
      </c>
    </row>
    <row r="24" spans="2:5" x14ac:dyDescent="0.2">
      <c r="B24" s="168" t="s">
        <v>144</v>
      </c>
      <c r="C24" s="169">
        <v>70250</v>
      </c>
      <c r="D24" s="169">
        <v>15726</v>
      </c>
      <c r="E24" s="170">
        <v>-64672</v>
      </c>
    </row>
    <row r="25" spans="2:5" x14ac:dyDescent="0.2">
      <c r="B25" s="168" t="s">
        <v>84</v>
      </c>
      <c r="C25" s="169">
        <v>0.97</v>
      </c>
      <c r="D25" s="169">
        <v>0.14000000000000001</v>
      </c>
      <c r="E25" s="170">
        <v>-3.5</v>
      </c>
    </row>
    <row r="26" spans="2:5" x14ac:dyDescent="0.2">
      <c r="B26" s="168" t="s">
        <v>154</v>
      </c>
      <c r="C26" s="169" t="s">
        <v>7</v>
      </c>
      <c r="D26" s="169" t="s">
        <v>7</v>
      </c>
      <c r="E26" s="170" t="s">
        <v>7</v>
      </c>
    </row>
    <row r="27" spans="2:5" x14ac:dyDescent="0.2">
      <c r="B27" s="168" t="s">
        <v>155</v>
      </c>
      <c r="C27" s="169">
        <v>0.97</v>
      </c>
      <c r="D27" s="169">
        <v>0.14000000000000001</v>
      </c>
      <c r="E27" s="170" t="s">
        <v>7</v>
      </c>
    </row>
    <row r="28" spans="2:5" x14ac:dyDescent="0.2">
      <c r="B28" s="168" t="s">
        <v>85</v>
      </c>
      <c r="C28" s="169">
        <v>0.93</v>
      </c>
      <c r="D28" s="169">
        <v>0.14000000000000001</v>
      </c>
      <c r="E28" s="170">
        <v>-3.5</v>
      </c>
    </row>
    <row r="29" spans="2:5" x14ac:dyDescent="0.2">
      <c r="B29" s="168" t="s">
        <v>156</v>
      </c>
      <c r="C29" s="169" t="s">
        <v>7</v>
      </c>
      <c r="D29" s="169" t="s">
        <v>7</v>
      </c>
      <c r="E29" s="170" t="s">
        <v>7</v>
      </c>
    </row>
    <row r="30" spans="2:5" ht="12.75" thickBot="1" x14ac:dyDescent="0.25">
      <c r="B30" s="177" t="s">
        <v>157</v>
      </c>
      <c r="C30" s="178">
        <v>0.93</v>
      </c>
      <c r="D30" s="178">
        <v>0.14000000000000001</v>
      </c>
      <c r="E30" s="179" t="s">
        <v>7</v>
      </c>
    </row>
    <row r="31" spans="2:5" ht="12.75" thickBot="1" x14ac:dyDescent="0.25"/>
    <row r="32" spans="2:5" x14ac:dyDescent="0.2">
      <c r="B32" s="217" t="s">
        <v>30</v>
      </c>
      <c r="C32" s="182"/>
      <c r="D32" s="182"/>
      <c r="E32" s="183"/>
    </row>
    <row r="33" spans="2:5" x14ac:dyDescent="0.2">
      <c r="B33" s="159" t="s">
        <v>44</v>
      </c>
      <c r="C33" s="160">
        <v>42035</v>
      </c>
      <c r="D33" s="160">
        <v>42399</v>
      </c>
      <c r="E33" s="161">
        <v>42763</v>
      </c>
    </row>
    <row r="34" spans="2:5" x14ac:dyDescent="0.2">
      <c r="B34" s="162" t="s">
        <v>74</v>
      </c>
      <c r="C34" s="163" t="s">
        <v>142</v>
      </c>
      <c r="D34" s="163" t="s">
        <v>142</v>
      </c>
      <c r="E34" s="164" t="s">
        <v>142</v>
      </c>
    </row>
    <row r="35" spans="2:5" x14ac:dyDescent="0.2">
      <c r="B35" s="225" t="s">
        <v>75</v>
      </c>
      <c r="C35" s="226" t="s">
        <v>76</v>
      </c>
      <c r="D35" s="226" t="s">
        <v>76</v>
      </c>
      <c r="E35" s="227" t="s">
        <v>76</v>
      </c>
    </row>
    <row r="36" spans="2:5" x14ac:dyDescent="0.2">
      <c r="B36" s="165" t="s">
        <v>36</v>
      </c>
      <c r="C36" s="166"/>
      <c r="D36" s="166"/>
      <c r="E36" s="167"/>
    </row>
    <row r="37" spans="2:5" x14ac:dyDescent="0.2">
      <c r="B37" s="168" t="s">
        <v>135</v>
      </c>
      <c r="C37" s="169">
        <v>112</v>
      </c>
      <c r="D37" s="169">
        <v>6230</v>
      </c>
      <c r="E37" s="170">
        <v>20978</v>
      </c>
    </row>
    <row r="38" spans="2:5" x14ac:dyDescent="0.2">
      <c r="B38" s="168" t="s">
        <v>203</v>
      </c>
      <c r="C38" s="169">
        <v>33797</v>
      </c>
      <c r="D38" s="169">
        <v>9400</v>
      </c>
      <c r="E38" s="170">
        <v>10336</v>
      </c>
    </row>
    <row r="39" spans="2:5" x14ac:dyDescent="0.2">
      <c r="B39" s="168" t="s">
        <v>204</v>
      </c>
      <c r="C39" s="169" t="s">
        <v>7</v>
      </c>
      <c r="D39" s="169" t="s">
        <v>7</v>
      </c>
      <c r="E39" s="170" t="s">
        <v>7</v>
      </c>
    </row>
    <row r="40" spans="2:5" x14ac:dyDescent="0.2">
      <c r="B40" s="168" t="s">
        <v>205</v>
      </c>
      <c r="C40" s="169">
        <v>37419</v>
      </c>
      <c r="D40" s="169">
        <v>36576</v>
      </c>
      <c r="E40" s="170">
        <v>38529</v>
      </c>
    </row>
    <row r="41" spans="2:5" ht="24" x14ac:dyDescent="0.2">
      <c r="B41" s="168" t="s">
        <v>148</v>
      </c>
      <c r="C41" s="169">
        <v>9812</v>
      </c>
      <c r="D41" s="169">
        <v>8027</v>
      </c>
      <c r="E41" s="170">
        <v>4768</v>
      </c>
    </row>
    <row r="42" spans="2:5" ht="24" x14ac:dyDescent="0.2">
      <c r="B42" s="168" t="s">
        <v>206</v>
      </c>
      <c r="C42" s="169" t="s">
        <v>7</v>
      </c>
      <c r="D42" s="169" t="s">
        <v>7</v>
      </c>
      <c r="E42" s="170" t="s">
        <v>7</v>
      </c>
    </row>
    <row r="43" spans="2:5" x14ac:dyDescent="0.2">
      <c r="B43" s="171" t="s">
        <v>45</v>
      </c>
      <c r="C43" s="172">
        <v>81140</v>
      </c>
      <c r="D43" s="172">
        <v>60233</v>
      </c>
      <c r="E43" s="173">
        <v>74611</v>
      </c>
    </row>
    <row r="44" spans="2:5" x14ac:dyDescent="0.2">
      <c r="B44" s="168"/>
      <c r="C44" s="169"/>
      <c r="D44" s="169"/>
      <c r="E44" s="170"/>
    </row>
    <row r="45" spans="2:5" x14ac:dyDescent="0.2">
      <c r="B45" s="165" t="s">
        <v>37</v>
      </c>
      <c r="C45" s="166"/>
      <c r="D45" s="166"/>
      <c r="E45" s="167"/>
    </row>
    <row r="46" spans="2:5" x14ac:dyDescent="0.2">
      <c r="B46" s="168" t="s">
        <v>207</v>
      </c>
      <c r="C46" s="169" t="s">
        <v>7</v>
      </c>
      <c r="D46" s="169" t="s">
        <v>7</v>
      </c>
      <c r="E46" s="170" t="s">
        <v>7</v>
      </c>
    </row>
    <row r="47" spans="2:5" x14ac:dyDescent="0.2">
      <c r="B47" s="168" t="s">
        <v>208</v>
      </c>
      <c r="C47" s="169" t="s">
        <v>7</v>
      </c>
      <c r="D47" s="169" t="s">
        <v>7</v>
      </c>
      <c r="E47" s="170" t="s">
        <v>7</v>
      </c>
    </row>
    <row r="48" spans="2:5" x14ac:dyDescent="0.2">
      <c r="B48" s="168" t="s">
        <v>209</v>
      </c>
      <c r="C48" s="169" t="s">
        <v>7</v>
      </c>
      <c r="D48" s="169" t="s">
        <v>7</v>
      </c>
      <c r="E48" s="170" t="s">
        <v>7</v>
      </c>
    </row>
    <row r="49" spans="2:5" x14ac:dyDescent="0.2">
      <c r="B49" s="168" t="s">
        <v>210</v>
      </c>
      <c r="C49" s="169" t="s">
        <v>7</v>
      </c>
      <c r="D49" s="169" t="s">
        <v>7</v>
      </c>
      <c r="E49" s="170" t="s">
        <v>7</v>
      </c>
    </row>
    <row r="50" spans="2:5" x14ac:dyDescent="0.2">
      <c r="B50" s="168" t="s">
        <v>211</v>
      </c>
      <c r="C50" s="169" t="s">
        <v>7</v>
      </c>
      <c r="D50" s="169" t="s">
        <v>7</v>
      </c>
      <c r="E50" s="170" t="s">
        <v>7</v>
      </c>
    </row>
    <row r="51" spans="2:5" x14ac:dyDescent="0.2">
      <c r="B51" s="168" t="s">
        <v>212</v>
      </c>
      <c r="C51" s="169" t="s">
        <v>7</v>
      </c>
      <c r="D51" s="169" t="s">
        <v>7</v>
      </c>
      <c r="E51" s="170" t="s">
        <v>7</v>
      </c>
    </row>
    <row r="52" spans="2:5" x14ac:dyDescent="0.2">
      <c r="B52" s="168" t="s">
        <v>158</v>
      </c>
      <c r="C52" s="169">
        <v>28349</v>
      </c>
      <c r="D52" s="169">
        <v>37769</v>
      </c>
      <c r="E52" s="170">
        <v>42945</v>
      </c>
    </row>
    <row r="53" spans="2:5" x14ac:dyDescent="0.2">
      <c r="B53" s="168" t="s">
        <v>213</v>
      </c>
      <c r="C53" s="169">
        <v>95769</v>
      </c>
      <c r="D53" s="169">
        <v>92774</v>
      </c>
      <c r="E53" s="170">
        <v>2791</v>
      </c>
    </row>
    <row r="54" spans="2:5" x14ac:dyDescent="0.2">
      <c r="B54" s="168" t="s">
        <v>214</v>
      </c>
      <c r="C54" s="169">
        <v>63746</v>
      </c>
      <c r="D54" s="169">
        <v>63746</v>
      </c>
      <c r="E54" s="170">
        <v>41435</v>
      </c>
    </row>
    <row r="55" spans="2:5" x14ac:dyDescent="0.2">
      <c r="B55" s="168" t="s">
        <v>159</v>
      </c>
      <c r="C55" s="169">
        <v>109644</v>
      </c>
      <c r="D55" s="169">
        <v>109046</v>
      </c>
      <c r="E55" s="170">
        <v>77698</v>
      </c>
    </row>
    <row r="56" spans="2:5" ht="24" x14ac:dyDescent="0.2">
      <c r="B56" s="168" t="s">
        <v>215</v>
      </c>
      <c r="C56" s="169" t="s">
        <v>7</v>
      </c>
      <c r="D56" s="169" t="s">
        <v>7</v>
      </c>
      <c r="E56" s="170" t="s">
        <v>7</v>
      </c>
    </row>
    <row r="57" spans="2:5" x14ac:dyDescent="0.2">
      <c r="B57" s="168" t="s">
        <v>113</v>
      </c>
      <c r="C57" s="169" t="s">
        <v>7</v>
      </c>
      <c r="D57" s="169" t="s">
        <v>7</v>
      </c>
      <c r="E57" s="170" t="s">
        <v>7</v>
      </c>
    </row>
    <row r="58" spans="2:5" x14ac:dyDescent="0.2">
      <c r="B58" s="171" t="s">
        <v>86</v>
      </c>
      <c r="C58" s="172">
        <v>378648</v>
      </c>
      <c r="D58" s="172">
        <v>363568</v>
      </c>
      <c r="E58" s="173">
        <v>239480</v>
      </c>
    </row>
    <row r="59" spans="2:5" x14ac:dyDescent="0.2">
      <c r="B59" s="168"/>
      <c r="C59" s="169"/>
      <c r="D59" s="169"/>
      <c r="E59" s="170"/>
    </row>
    <row r="60" spans="2:5" x14ac:dyDescent="0.2">
      <c r="B60" s="165" t="s">
        <v>87</v>
      </c>
      <c r="C60" s="166"/>
      <c r="D60" s="166"/>
      <c r="E60" s="167"/>
    </row>
    <row r="61" spans="2:5" x14ac:dyDescent="0.2">
      <c r="B61" s="168" t="s">
        <v>216</v>
      </c>
      <c r="C61" s="169">
        <v>29118</v>
      </c>
      <c r="D61" s="169">
        <v>28719</v>
      </c>
      <c r="E61" s="170">
        <v>37022</v>
      </c>
    </row>
    <row r="62" spans="2:5" x14ac:dyDescent="0.2">
      <c r="B62" s="168" t="s">
        <v>217</v>
      </c>
      <c r="C62" s="169">
        <v>27992</v>
      </c>
      <c r="D62" s="169">
        <v>37174</v>
      </c>
      <c r="E62" s="170">
        <v>9992</v>
      </c>
    </row>
    <row r="63" spans="2:5" x14ac:dyDescent="0.2">
      <c r="B63" s="168" t="s">
        <v>218</v>
      </c>
      <c r="C63" s="169">
        <v>7380</v>
      </c>
      <c r="D63" s="169">
        <v>5755</v>
      </c>
      <c r="E63" s="170">
        <v>3427</v>
      </c>
    </row>
    <row r="64" spans="2:5" x14ac:dyDescent="0.2">
      <c r="B64" s="168" t="s">
        <v>219</v>
      </c>
      <c r="C64" s="169" t="s">
        <v>7</v>
      </c>
      <c r="D64" s="169" t="s">
        <v>7</v>
      </c>
      <c r="E64" s="170" t="s">
        <v>7</v>
      </c>
    </row>
    <row r="65" spans="2:5" ht="24" x14ac:dyDescent="0.2">
      <c r="B65" s="168" t="s">
        <v>220</v>
      </c>
      <c r="C65" s="169" t="s">
        <v>7</v>
      </c>
      <c r="D65" s="169" t="s">
        <v>7</v>
      </c>
      <c r="E65" s="170" t="s">
        <v>7</v>
      </c>
    </row>
    <row r="66" spans="2:5" x14ac:dyDescent="0.2">
      <c r="B66" s="171" t="s">
        <v>46</v>
      </c>
      <c r="C66" s="172">
        <v>64490</v>
      </c>
      <c r="D66" s="172">
        <v>71648</v>
      </c>
      <c r="E66" s="173">
        <v>50441</v>
      </c>
    </row>
    <row r="67" spans="2:5" x14ac:dyDescent="0.2">
      <c r="B67" s="168"/>
      <c r="C67" s="169"/>
      <c r="D67" s="169"/>
      <c r="E67" s="170"/>
    </row>
    <row r="68" spans="2:5" x14ac:dyDescent="0.2">
      <c r="B68" s="165" t="s">
        <v>88</v>
      </c>
      <c r="C68" s="166"/>
      <c r="D68" s="166"/>
      <c r="E68" s="167"/>
    </row>
    <row r="69" spans="2:5" x14ac:dyDescent="0.2">
      <c r="B69" s="168" t="s">
        <v>160</v>
      </c>
      <c r="C69" s="169">
        <v>84450</v>
      </c>
      <c r="D69" s="169">
        <v>57615</v>
      </c>
      <c r="E69" s="170">
        <v>48298</v>
      </c>
    </row>
    <row r="70" spans="2:5" x14ac:dyDescent="0.2">
      <c r="B70" s="168" t="s">
        <v>221</v>
      </c>
      <c r="C70" s="169" t="s">
        <v>7</v>
      </c>
      <c r="D70" s="169" t="s">
        <v>7</v>
      </c>
      <c r="E70" s="170" t="s">
        <v>7</v>
      </c>
    </row>
    <row r="71" spans="2:5" x14ac:dyDescent="0.2">
      <c r="B71" s="168" t="s">
        <v>149</v>
      </c>
      <c r="C71" s="169">
        <v>146063</v>
      </c>
      <c r="D71" s="169">
        <v>140838</v>
      </c>
      <c r="E71" s="170">
        <v>137830</v>
      </c>
    </row>
    <row r="72" spans="2:5" ht="24" x14ac:dyDescent="0.2">
      <c r="B72" s="168" t="s">
        <v>222</v>
      </c>
      <c r="C72" s="169" t="s">
        <v>7</v>
      </c>
      <c r="D72" s="169" t="s">
        <v>7</v>
      </c>
      <c r="E72" s="170" t="s">
        <v>7</v>
      </c>
    </row>
    <row r="73" spans="2:5" x14ac:dyDescent="0.2">
      <c r="B73" s="168" t="s">
        <v>223</v>
      </c>
      <c r="C73" s="169">
        <v>11676</v>
      </c>
      <c r="D73" s="169">
        <v>14965</v>
      </c>
      <c r="E73" s="170">
        <v>16892</v>
      </c>
    </row>
    <row r="74" spans="2:5" x14ac:dyDescent="0.2">
      <c r="B74" s="168"/>
      <c r="C74" s="169"/>
      <c r="D74" s="169"/>
      <c r="E74" s="170"/>
    </row>
    <row r="75" spans="2:5" x14ac:dyDescent="0.2">
      <c r="B75" s="165" t="s">
        <v>89</v>
      </c>
      <c r="C75" s="166"/>
      <c r="D75" s="166"/>
      <c r="E75" s="167"/>
    </row>
    <row r="76" spans="2:5" x14ac:dyDescent="0.2">
      <c r="B76" s="168" t="s">
        <v>90</v>
      </c>
      <c r="C76" s="169">
        <v>367</v>
      </c>
      <c r="D76" s="169">
        <v>368</v>
      </c>
      <c r="E76" s="170">
        <v>-13981</v>
      </c>
    </row>
    <row r="77" spans="2:5" x14ac:dyDescent="0.2">
      <c r="B77" s="168" t="s">
        <v>91</v>
      </c>
      <c r="C77" s="169">
        <v>1011244</v>
      </c>
      <c r="D77" s="169">
        <v>1012677</v>
      </c>
      <c r="E77" s="170" t="s">
        <v>7</v>
      </c>
    </row>
    <row r="78" spans="2:5" x14ac:dyDescent="0.2">
      <c r="B78" s="168" t="s">
        <v>224</v>
      </c>
      <c r="C78" s="169">
        <v>-939577</v>
      </c>
      <c r="D78" s="169">
        <v>-934478</v>
      </c>
      <c r="E78" s="170" t="s">
        <v>7</v>
      </c>
    </row>
    <row r="79" spans="2:5" x14ac:dyDescent="0.2">
      <c r="B79" s="168" t="s">
        <v>225</v>
      </c>
      <c r="C79" s="169">
        <v>-65</v>
      </c>
      <c r="D79" s="169">
        <v>-65</v>
      </c>
      <c r="E79" s="170" t="s">
        <v>7</v>
      </c>
    </row>
    <row r="80" spans="2:5" x14ac:dyDescent="0.2">
      <c r="B80" s="171" t="s">
        <v>92</v>
      </c>
      <c r="C80" s="172">
        <v>71969</v>
      </c>
      <c r="D80" s="172">
        <v>78502</v>
      </c>
      <c r="E80" s="173">
        <v>-13981</v>
      </c>
    </row>
    <row r="81" spans="2:5" x14ac:dyDescent="0.2">
      <c r="B81" s="171" t="s">
        <v>93</v>
      </c>
      <c r="C81" s="172">
        <v>378648</v>
      </c>
      <c r="D81" s="172">
        <v>363568</v>
      </c>
      <c r="E81" s="173">
        <v>239480</v>
      </c>
    </row>
    <row r="83" spans="2:5" ht="12.75" thickBot="1" x14ac:dyDescent="0.25"/>
    <row r="84" spans="2:5" x14ac:dyDescent="0.2">
      <c r="B84" s="217" t="s">
        <v>127</v>
      </c>
      <c r="C84" s="182"/>
      <c r="D84" s="182"/>
      <c r="E84" s="183"/>
    </row>
    <row r="85" spans="2:5" ht="24" x14ac:dyDescent="0.2">
      <c r="B85" s="159" t="s">
        <v>43</v>
      </c>
      <c r="C85" s="160" t="s">
        <v>193</v>
      </c>
      <c r="D85" s="160" t="s">
        <v>194</v>
      </c>
      <c r="E85" s="161" t="s">
        <v>195</v>
      </c>
    </row>
    <row r="86" spans="2:5" x14ac:dyDescent="0.2">
      <c r="B86" s="162" t="s">
        <v>74</v>
      </c>
      <c r="C86" s="163" t="s">
        <v>142</v>
      </c>
      <c r="D86" s="163" t="s">
        <v>142</v>
      </c>
      <c r="E86" s="164" t="s">
        <v>142</v>
      </c>
    </row>
    <row r="87" spans="2:5" x14ac:dyDescent="0.2">
      <c r="B87" s="225" t="s">
        <v>75</v>
      </c>
      <c r="C87" s="226" t="s">
        <v>76</v>
      </c>
      <c r="D87" s="226" t="s">
        <v>76</v>
      </c>
      <c r="E87" s="227" t="s">
        <v>76</v>
      </c>
    </row>
    <row r="88" spans="2:5" x14ac:dyDescent="0.2">
      <c r="B88" s="165" t="s">
        <v>94</v>
      </c>
      <c r="C88" s="166"/>
      <c r="D88" s="166"/>
      <c r="E88" s="167"/>
    </row>
    <row r="89" spans="2:5" x14ac:dyDescent="0.2">
      <c r="B89" s="168" t="s">
        <v>146</v>
      </c>
      <c r="C89" s="169">
        <v>35723</v>
      </c>
      <c r="D89" s="169">
        <v>5099</v>
      </c>
      <c r="E89" s="170">
        <v>-162659</v>
      </c>
    </row>
    <row r="90" spans="2:5" x14ac:dyDescent="0.2">
      <c r="B90" s="168" t="s">
        <v>143</v>
      </c>
      <c r="C90" s="169">
        <v>5267</v>
      </c>
      <c r="D90" s="169">
        <v>8350</v>
      </c>
      <c r="E90" s="170">
        <v>8684</v>
      </c>
    </row>
    <row r="91" spans="2:5" x14ac:dyDescent="0.2">
      <c r="B91" s="168" t="s">
        <v>246</v>
      </c>
      <c r="C91" s="169" t="s">
        <v>7</v>
      </c>
      <c r="D91" s="169" t="s">
        <v>7</v>
      </c>
      <c r="E91" s="170">
        <v>2082</v>
      </c>
    </row>
    <row r="92" spans="2:5" ht="24" x14ac:dyDescent="0.2">
      <c r="B92" s="168" t="s">
        <v>247</v>
      </c>
      <c r="C92" s="169" t="s">
        <v>7</v>
      </c>
      <c r="D92" s="169" t="s">
        <v>7</v>
      </c>
      <c r="E92" s="170">
        <v>53061</v>
      </c>
    </row>
    <row r="93" spans="2:5" x14ac:dyDescent="0.2">
      <c r="B93" s="168" t="s">
        <v>226</v>
      </c>
      <c r="C93" s="169">
        <v>1896</v>
      </c>
      <c r="D93" s="169">
        <v>1259</v>
      </c>
      <c r="E93" s="170">
        <v>1344</v>
      </c>
    </row>
    <row r="94" spans="2:5" x14ac:dyDescent="0.2">
      <c r="B94" s="168" t="s">
        <v>227</v>
      </c>
      <c r="C94" s="169">
        <v>3719</v>
      </c>
      <c r="D94" s="169">
        <v>16263</v>
      </c>
      <c r="E94" s="170">
        <v>839</v>
      </c>
    </row>
    <row r="95" spans="2:5" x14ac:dyDescent="0.2">
      <c r="B95" s="168" t="s">
        <v>145</v>
      </c>
      <c r="C95" s="169">
        <v>23248</v>
      </c>
      <c r="D95" s="169">
        <v>2745</v>
      </c>
      <c r="E95" s="170">
        <v>93444</v>
      </c>
    </row>
    <row r="96" spans="2:5" x14ac:dyDescent="0.2">
      <c r="B96" s="168" t="s">
        <v>237</v>
      </c>
      <c r="C96" s="169">
        <v>1532</v>
      </c>
      <c r="D96" s="169">
        <v>1634</v>
      </c>
      <c r="E96" s="170">
        <v>701</v>
      </c>
    </row>
    <row r="97" spans="2:5" x14ac:dyDescent="0.2">
      <c r="B97" s="168" t="s">
        <v>228</v>
      </c>
      <c r="C97" s="169">
        <v>742</v>
      </c>
      <c r="D97" s="169">
        <v>1093</v>
      </c>
      <c r="E97" s="170">
        <v>-25</v>
      </c>
    </row>
    <row r="98" spans="2:5" x14ac:dyDescent="0.2">
      <c r="B98" s="168" t="s">
        <v>245</v>
      </c>
      <c r="C98" s="169">
        <v>3045</v>
      </c>
      <c r="D98" s="169">
        <v>1723</v>
      </c>
      <c r="E98" s="170">
        <v>413</v>
      </c>
    </row>
    <row r="99" spans="2:5" x14ac:dyDescent="0.2">
      <c r="B99" s="168" t="s">
        <v>229</v>
      </c>
      <c r="C99" s="169">
        <v>6401</v>
      </c>
      <c r="D99" s="169">
        <v>24397</v>
      </c>
      <c r="E99" s="170">
        <v>-936</v>
      </c>
    </row>
    <row r="100" spans="2:5" x14ac:dyDescent="0.2">
      <c r="B100" s="168" t="s">
        <v>230</v>
      </c>
      <c r="C100" s="169">
        <v>-7182</v>
      </c>
      <c r="D100" s="169">
        <v>-15420</v>
      </c>
      <c r="E100" s="170">
        <v>-2792</v>
      </c>
    </row>
    <row r="101" spans="2:5" x14ac:dyDescent="0.2">
      <c r="B101" s="168" t="s">
        <v>231</v>
      </c>
      <c r="C101" s="169">
        <v>3066</v>
      </c>
      <c r="D101" s="169">
        <v>1044</v>
      </c>
      <c r="E101" s="170">
        <v>-24414</v>
      </c>
    </row>
    <row r="102" spans="2:5" ht="21" customHeight="1" x14ac:dyDescent="0.2">
      <c r="B102" s="168" t="s">
        <v>148</v>
      </c>
      <c r="C102" s="169">
        <v>2809</v>
      </c>
      <c r="D102" s="169">
        <v>3441</v>
      </c>
      <c r="E102" s="170">
        <v>598</v>
      </c>
    </row>
    <row r="103" spans="2:5" x14ac:dyDescent="0.2">
      <c r="B103" s="171" t="s">
        <v>95</v>
      </c>
      <c r="C103" s="172">
        <v>80266</v>
      </c>
      <c r="D103" s="172">
        <v>51628</v>
      </c>
      <c r="E103" s="173">
        <v>-29660</v>
      </c>
    </row>
    <row r="104" spans="2:5" x14ac:dyDescent="0.2">
      <c r="B104" s="187"/>
      <c r="C104" s="188"/>
      <c r="D104" s="188"/>
      <c r="E104" s="189"/>
    </row>
    <row r="105" spans="2:5" x14ac:dyDescent="0.2">
      <c r="B105" s="165" t="s">
        <v>96</v>
      </c>
      <c r="C105" s="166"/>
      <c r="D105" s="166"/>
      <c r="E105" s="167"/>
    </row>
    <row r="106" spans="2:5" x14ac:dyDescent="0.2">
      <c r="B106" s="168" t="s">
        <v>232</v>
      </c>
      <c r="C106" s="169">
        <v>-19699</v>
      </c>
      <c r="D106" s="169">
        <v>-17591</v>
      </c>
      <c r="E106" s="170">
        <v>-14287</v>
      </c>
    </row>
    <row r="107" spans="2:5" x14ac:dyDescent="0.2">
      <c r="B107" s="171" t="s">
        <v>97</v>
      </c>
      <c r="C107" s="172">
        <v>-19699</v>
      </c>
      <c r="D107" s="172">
        <v>-17591</v>
      </c>
      <c r="E107" s="173">
        <v>-14287</v>
      </c>
    </row>
    <row r="108" spans="2:5" x14ac:dyDescent="0.2">
      <c r="B108" s="187"/>
      <c r="C108" s="188"/>
      <c r="D108" s="188"/>
      <c r="E108" s="189"/>
    </row>
    <row r="109" spans="2:5" x14ac:dyDescent="0.2">
      <c r="B109" s="165" t="s">
        <v>98</v>
      </c>
      <c r="C109" s="166"/>
      <c r="D109" s="166"/>
      <c r="E109" s="167"/>
    </row>
    <row r="110" spans="2:5" ht="24" x14ac:dyDescent="0.2">
      <c r="B110" s="168" t="s">
        <v>248</v>
      </c>
      <c r="C110" s="169">
        <v>-105000</v>
      </c>
      <c r="D110" s="169">
        <v>-20000</v>
      </c>
      <c r="E110" s="170" t="s">
        <v>7</v>
      </c>
    </row>
    <row r="111" spans="2:5" ht="24" x14ac:dyDescent="0.2">
      <c r="B111" s="168" t="s">
        <v>233</v>
      </c>
      <c r="C111" s="169">
        <v>-27500</v>
      </c>
      <c r="D111" s="169">
        <v>-123127</v>
      </c>
      <c r="E111" s="170">
        <v>-191167</v>
      </c>
    </row>
    <row r="112" spans="2:5" ht="24" x14ac:dyDescent="0.2">
      <c r="B112" s="168" t="s">
        <v>234</v>
      </c>
      <c r="C112" s="169">
        <v>50500</v>
      </c>
      <c r="D112" s="169">
        <v>115127</v>
      </c>
      <c r="E112" s="170">
        <v>181367</v>
      </c>
    </row>
    <row r="113" spans="2:5" ht="24" x14ac:dyDescent="0.2">
      <c r="B113" s="168" t="s">
        <v>249</v>
      </c>
      <c r="C113" s="169" t="s">
        <v>7</v>
      </c>
      <c r="D113" s="169" t="s">
        <v>7</v>
      </c>
      <c r="E113" s="170">
        <v>63773</v>
      </c>
    </row>
    <row r="114" spans="2:5" ht="36" x14ac:dyDescent="0.2">
      <c r="B114" s="168" t="s">
        <v>250</v>
      </c>
      <c r="C114" s="169">
        <v>175</v>
      </c>
      <c r="D114" s="169">
        <v>175</v>
      </c>
      <c r="E114" s="170">
        <v>4722</v>
      </c>
    </row>
    <row r="115" spans="2:5" x14ac:dyDescent="0.2">
      <c r="B115" s="168" t="s">
        <v>238</v>
      </c>
      <c r="C115" s="169">
        <v>-114</v>
      </c>
      <c r="D115" s="169">
        <v>-94</v>
      </c>
      <c r="E115" s="170" t="s">
        <v>7</v>
      </c>
    </row>
    <row r="116" spans="2:5" x14ac:dyDescent="0.2">
      <c r="B116" s="171" t="s">
        <v>99</v>
      </c>
      <c r="C116" s="172">
        <v>-81939</v>
      </c>
      <c r="D116" s="172">
        <v>-27919</v>
      </c>
      <c r="E116" s="173">
        <v>58695</v>
      </c>
    </row>
    <row r="117" spans="2:5" x14ac:dyDescent="0.2">
      <c r="B117" s="187"/>
      <c r="C117" s="188"/>
      <c r="D117" s="188"/>
      <c r="E117" s="189"/>
    </row>
    <row r="118" spans="2:5" x14ac:dyDescent="0.2">
      <c r="B118" s="165" t="s">
        <v>100</v>
      </c>
      <c r="C118" s="166"/>
      <c r="D118" s="166"/>
      <c r="E118" s="167"/>
    </row>
    <row r="119" spans="2:5" ht="12.75" thickBot="1" x14ac:dyDescent="0.25">
      <c r="B119" s="177" t="s">
        <v>101</v>
      </c>
      <c r="C119" s="178">
        <v>-21372</v>
      </c>
      <c r="D119" s="178">
        <v>6118</v>
      </c>
      <c r="E119" s="179">
        <v>14748</v>
      </c>
    </row>
    <row r="121" spans="2:5" ht="12.75" thickBot="1" x14ac:dyDescent="0.25">
      <c r="B121" s="213" t="s">
        <v>120</v>
      </c>
      <c r="C121" s="193">
        <f>C103+C106</f>
        <v>60567</v>
      </c>
      <c r="D121" s="193">
        <f t="shared" ref="D121" si="0">D103+D106</f>
        <v>34037</v>
      </c>
      <c r="E121" s="193">
        <f>E103+E106</f>
        <v>-43947</v>
      </c>
    </row>
    <row r="122" spans="2:5" x14ac:dyDescent="0.2">
      <c r="B122" s="180"/>
      <c r="C122" s="194"/>
      <c r="D122" s="194"/>
      <c r="E122" s="194"/>
    </row>
    <row r="123" spans="2:5" x14ac:dyDescent="0.2">
      <c r="B123" s="190" t="s">
        <v>102</v>
      </c>
      <c r="C123" s="191"/>
      <c r="D123" s="191"/>
      <c r="E123" s="192"/>
    </row>
    <row r="134" ht="20.25" customHeight="1"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Cap Structure</vt:lpstr>
      <vt:lpstr>Cash Flow (Burn) Model</vt:lpstr>
      <vt:lpstr>Operating Model Assumptions</vt:lpstr>
      <vt:lpstr>Liquidation Analysis</vt:lpstr>
      <vt:lpstr>Tables</vt:lpstr>
      <vt:lpstr>Comps</vt:lpstr>
      <vt:lpstr>Summary Tables</vt:lpstr>
      <vt:lpstr>Annual Financials</vt:lpstr>
      <vt:lpstr>Qrtly Fin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Federbuch</dc:creator>
  <cp:lastModifiedBy>Katy Cara</cp:lastModifiedBy>
  <dcterms:created xsi:type="dcterms:W3CDTF">2016-03-28T17:29:56Z</dcterms:created>
  <dcterms:modified xsi:type="dcterms:W3CDTF">2017-07-25T18:43:23Z</dcterms:modified>
</cp:coreProperties>
</file>